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6-資訊系統\OSA網頁\獎助生暨兼任助理專區\網頁原始檔\"/>
    </mc:Choice>
  </mc:AlternateContent>
  <bookViews>
    <workbookView xWindow="0" yWindow="0" windowWidth="23040" windowHeight="9345" firstSheet="1" activeTab="1"/>
  </bookViews>
  <sheets>
    <sheet name="108級距表" sheetId="1" state="hidden" r:id="rId1"/>
    <sheet name="(適用109年度)級距表" sheetId="2" r:id="rId2"/>
    <sheet name="(適用108年度)級距表" sheetId="6" r:id="rId3"/>
    <sheet name="(適用107年度)級距表" sheetId="5" r:id="rId4"/>
  </sheets>
  <definedNames>
    <definedName name="insurance" localSheetId="1">'(適用109年度)級距表'!$C$23:$Q$89</definedName>
    <definedName name="insurance">'108級距表'!$C$12:$Q$77</definedName>
    <definedName name="_xlnm.Print_Area" localSheetId="1">'(適用109年度)級距表'!$A$2:$R$90</definedName>
    <definedName name="_xlnm.Print_Area" localSheetId="0">'108級距表'!$A$1:$R$78</definedName>
    <definedName name="級距表" localSheetId="1">'(適用109年度)級距表'!$C:$G</definedName>
    <definedName name="級距表">'108級距表'!$C:$G</definedName>
  </definedNames>
  <calcPr calcId="162913" fullCalcOnLoad="1"/>
</workbook>
</file>

<file path=xl/calcChain.xml><?xml version="1.0" encoding="utf-8"?>
<calcChain xmlns="http://schemas.openxmlformats.org/spreadsheetml/2006/main">
  <c r="V26" i="2" l="1"/>
  <c r="R82" i="6"/>
  <c r="Q82" i="6"/>
  <c r="P82" i="6"/>
  <c r="N82" i="6"/>
  <c r="M82" i="6"/>
  <c r="L82" i="6"/>
  <c r="O82" i="6"/>
  <c r="K82" i="6"/>
  <c r="J82" i="6"/>
  <c r="I82" i="6"/>
  <c r="H82" i="6"/>
  <c r="R81" i="6"/>
  <c r="Q81" i="6"/>
  <c r="P81" i="6"/>
  <c r="O81" i="6"/>
  <c r="N81" i="6"/>
  <c r="M81" i="6"/>
  <c r="L81" i="6"/>
  <c r="K81" i="6"/>
  <c r="J81" i="6"/>
  <c r="I81" i="6"/>
  <c r="H81" i="6"/>
  <c r="R80" i="6"/>
  <c r="Q80" i="6"/>
  <c r="P80" i="6"/>
  <c r="N80" i="6"/>
  <c r="M80" i="6"/>
  <c r="O80" i="6"/>
  <c r="L80" i="6"/>
  <c r="K80" i="6"/>
  <c r="J80" i="6"/>
  <c r="I80" i="6"/>
  <c r="H80" i="6"/>
  <c r="R79" i="6"/>
  <c r="Q79" i="6"/>
  <c r="P79" i="6"/>
  <c r="N79" i="6"/>
  <c r="M79" i="6"/>
  <c r="L79" i="6"/>
  <c r="K79" i="6"/>
  <c r="O79" i="6"/>
  <c r="I79" i="6"/>
  <c r="H79" i="6"/>
  <c r="J79" i="6"/>
  <c r="R78" i="6"/>
  <c r="Q78" i="6"/>
  <c r="P78" i="6"/>
  <c r="N78" i="6"/>
  <c r="M78" i="6"/>
  <c r="L78" i="6"/>
  <c r="K78" i="6"/>
  <c r="O78" i="6"/>
  <c r="I78" i="6"/>
  <c r="H78" i="6"/>
  <c r="J78" i="6"/>
  <c r="R77" i="6"/>
  <c r="Q77" i="6"/>
  <c r="P77" i="6"/>
  <c r="N77" i="6"/>
  <c r="M77" i="6"/>
  <c r="L77" i="6"/>
  <c r="K77" i="6"/>
  <c r="O77" i="6"/>
  <c r="I77" i="6"/>
  <c r="H77" i="6"/>
  <c r="J77" i="6"/>
  <c r="R76" i="6"/>
  <c r="Q76" i="6"/>
  <c r="P76" i="6"/>
  <c r="N76" i="6"/>
  <c r="M76" i="6"/>
  <c r="L76" i="6"/>
  <c r="K76" i="6"/>
  <c r="O76" i="6"/>
  <c r="I76" i="6"/>
  <c r="H76" i="6"/>
  <c r="J76" i="6"/>
  <c r="R75" i="6"/>
  <c r="Q75" i="6"/>
  <c r="P75" i="6"/>
  <c r="O75" i="6"/>
  <c r="N75" i="6"/>
  <c r="M75" i="6"/>
  <c r="L75" i="6"/>
  <c r="K75" i="6"/>
  <c r="I75" i="6"/>
  <c r="J75" i="6"/>
  <c r="H75" i="6"/>
  <c r="R74" i="6"/>
  <c r="Q74" i="6"/>
  <c r="P74" i="6"/>
  <c r="N74" i="6"/>
  <c r="M74" i="6"/>
  <c r="L74" i="6"/>
  <c r="O74" i="6"/>
  <c r="K74" i="6"/>
  <c r="J74" i="6"/>
  <c r="I74" i="6"/>
  <c r="H74" i="6"/>
  <c r="R73" i="6"/>
  <c r="Q73" i="6"/>
  <c r="P73" i="6"/>
  <c r="O73" i="6"/>
  <c r="N73" i="6"/>
  <c r="M73" i="6"/>
  <c r="L73" i="6"/>
  <c r="K73" i="6"/>
  <c r="J73" i="6"/>
  <c r="I73" i="6"/>
  <c r="H73" i="6"/>
  <c r="R72" i="6"/>
  <c r="Q72" i="6"/>
  <c r="P72" i="6"/>
  <c r="N72" i="6"/>
  <c r="M72" i="6"/>
  <c r="O72" i="6"/>
  <c r="L72" i="6"/>
  <c r="K72" i="6"/>
  <c r="J72" i="6"/>
  <c r="I72" i="6"/>
  <c r="H72" i="6"/>
  <c r="R71" i="6"/>
  <c r="Q71" i="6"/>
  <c r="P71" i="6"/>
  <c r="N71" i="6"/>
  <c r="M71" i="6"/>
  <c r="L71" i="6"/>
  <c r="K71" i="6"/>
  <c r="O71" i="6"/>
  <c r="I71" i="6"/>
  <c r="H71" i="6"/>
  <c r="J71" i="6"/>
  <c r="R70" i="6"/>
  <c r="Q70" i="6"/>
  <c r="P70" i="6"/>
  <c r="N70" i="6"/>
  <c r="M70" i="6"/>
  <c r="L70" i="6"/>
  <c r="K70" i="6"/>
  <c r="O70" i="6"/>
  <c r="I70" i="6"/>
  <c r="H70" i="6"/>
  <c r="J70" i="6"/>
  <c r="R69" i="6"/>
  <c r="Q69" i="6"/>
  <c r="P69" i="6"/>
  <c r="N69" i="6"/>
  <c r="M69" i="6"/>
  <c r="L69" i="6"/>
  <c r="K69" i="6"/>
  <c r="O69" i="6"/>
  <c r="I69" i="6"/>
  <c r="H69" i="6"/>
  <c r="J69" i="6"/>
  <c r="R68" i="6"/>
  <c r="Q68" i="6"/>
  <c r="P68" i="6"/>
  <c r="N68" i="6"/>
  <c r="M68" i="6"/>
  <c r="L68" i="6"/>
  <c r="K68" i="6"/>
  <c r="O68" i="6"/>
  <c r="I68" i="6"/>
  <c r="H68" i="6"/>
  <c r="J68" i="6"/>
  <c r="R67" i="6"/>
  <c r="Q67" i="6"/>
  <c r="P67" i="6"/>
  <c r="O67" i="6"/>
  <c r="N67" i="6"/>
  <c r="M67" i="6"/>
  <c r="L67" i="6"/>
  <c r="K67" i="6"/>
  <c r="I67" i="6"/>
  <c r="J67" i="6"/>
  <c r="H67" i="6"/>
  <c r="R66" i="6"/>
  <c r="Q66" i="6"/>
  <c r="P66" i="6"/>
  <c r="N66" i="6"/>
  <c r="M66" i="6"/>
  <c r="L66" i="6"/>
  <c r="O66" i="6"/>
  <c r="K66" i="6"/>
  <c r="J66" i="6"/>
  <c r="I66" i="6"/>
  <c r="H66" i="6"/>
  <c r="R65" i="6"/>
  <c r="Q65" i="6"/>
  <c r="P65" i="6"/>
  <c r="O65" i="6"/>
  <c r="N65" i="6"/>
  <c r="M65" i="6"/>
  <c r="L65" i="6"/>
  <c r="K65" i="6"/>
  <c r="J65" i="6"/>
  <c r="I65" i="6"/>
  <c r="H65" i="6"/>
  <c r="R64" i="6"/>
  <c r="Q64" i="6"/>
  <c r="P64" i="6"/>
  <c r="N64" i="6"/>
  <c r="M64" i="6"/>
  <c r="O64" i="6"/>
  <c r="L64" i="6"/>
  <c r="K64" i="6"/>
  <c r="J64" i="6"/>
  <c r="I64" i="6"/>
  <c r="H64" i="6"/>
  <c r="R63" i="6"/>
  <c r="Q63" i="6"/>
  <c r="P63" i="6"/>
  <c r="N63" i="6"/>
  <c r="M63" i="6"/>
  <c r="L63" i="6"/>
  <c r="K63" i="6"/>
  <c r="O63" i="6"/>
  <c r="I63" i="6"/>
  <c r="H63" i="6"/>
  <c r="J63" i="6"/>
  <c r="R62" i="6"/>
  <c r="Q62" i="6"/>
  <c r="P62" i="6"/>
  <c r="N62" i="6"/>
  <c r="M62" i="6"/>
  <c r="L62" i="6"/>
  <c r="K62" i="6"/>
  <c r="O62" i="6"/>
  <c r="I62" i="6"/>
  <c r="H62" i="6"/>
  <c r="J62" i="6"/>
  <c r="R61" i="6"/>
  <c r="Q61" i="6"/>
  <c r="P61" i="6"/>
  <c r="N61" i="6"/>
  <c r="M61" i="6"/>
  <c r="L61" i="6"/>
  <c r="K61" i="6"/>
  <c r="O61" i="6"/>
  <c r="I61" i="6"/>
  <c r="H61" i="6"/>
  <c r="J61" i="6"/>
  <c r="R60" i="6"/>
  <c r="Q60" i="6"/>
  <c r="P60" i="6"/>
  <c r="N60" i="6"/>
  <c r="M60" i="6"/>
  <c r="L60" i="6"/>
  <c r="K60" i="6"/>
  <c r="O60" i="6"/>
  <c r="I60" i="6"/>
  <c r="H60" i="6"/>
  <c r="J60" i="6"/>
  <c r="R59" i="6"/>
  <c r="Q59" i="6"/>
  <c r="P59" i="6"/>
  <c r="O59" i="6"/>
  <c r="N59" i="6"/>
  <c r="M59" i="6"/>
  <c r="L59" i="6"/>
  <c r="K59" i="6"/>
  <c r="I59" i="6"/>
  <c r="J59" i="6"/>
  <c r="H59" i="6"/>
  <c r="R58" i="6"/>
  <c r="Q58" i="6"/>
  <c r="P58" i="6"/>
  <c r="N58" i="6"/>
  <c r="M58" i="6"/>
  <c r="L58" i="6"/>
  <c r="O58" i="6"/>
  <c r="K58" i="6"/>
  <c r="J58" i="6"/>
  <c r="I58" i="6"/>
  <c r="H58" i="6"/>
  <c r="R57" i="6"/>
  <c r="Q57" i="6"/>
  <c r="P57" i="6"/>
  <c r="O57" i="6"/>
  <c r="N57" i="6"/>
  <c r="M57" i="6"/>
  <c r="L57" i="6"/>
  <c r="K57" i="6"/>
  <c r="J57" i="6"/>
  <c r="I57" i="6"/>
  <c r="H57" i="6"/>
  <c r="R56" i="6"/>
  <c r="Q56" i="6"/>
  <c r="P56" i="6"/>
  <c r="N56" i="6"/>
  <c r="M56" i="6"/>
  <c r="L56" i="6"/>
  <c r="K56" i="6"/>
  <c r="O56" i="6"/>
  <c r="J56" i="6"/>
  <c r="I56" i="6"/>
  <c r="H56" i="6"/>
  <c r="R55" i="6"/>
  <c r="Q55" i="6"/>
  <c r="P55" i="6"/>
  <c r="N55" i="6"/>
  <c r="M55" i="6"/>
  <c r="L55" i="6"/>
  <c r="K55" i="6"/>
  <c r="O55" i="6"/>
  <c r="I55" i="6"/>
  <c r="H55" i="6"/>
  <c r="J55" i="6"/>
  <c r="R54" i="6"/>
  <c r="Q54" i="6"/>
  <c r="P54" i="6"/>
  <c r="N54" i="6"/>
  <c r="M54" i="6"/>
  <c r="L54" i="6"/>
  <c r="K54" i="6"/>
  <c r="O54" i="6"/>
  <c r="I54" i="6"/>
  <c r="H54" i="6"/>
  <c r="J54" i="6"/>
  <c r="R53" i="6"/>
  <c r="Q53" i="6"/>
  <c r="P53" i="6"/>
  <c r="N53" i="6"/>
  <c r="M53" i="6"/>
  <c r="L53" i="6"/>
  <c r="K53" i="6"/>
  <c r="O53" i="6"/>
  <c r="I53" i="6"/>
  <c r="H53" i="6"/>
  <c r="J53" i="6"/>
  <c r="R52" i="6"/>
  <c r="Q52" i="6"/>
  <c r="P52" i="6"/>
  <c r="N52" i="6"/>
  <c r="M52" i="6"/>
  <c r="L52" i="6"/>
  <c r="O52" i="6"/>
  <c r="K52" i="6"/>
  <c r="I52" i="6"/>
  <c r="J52" i="6"/>
  <c r="H52" i="6"/>
  <c r="R51" i="6"/>
  <c r="Q51" i="6"/>
  <c r="P51" i="6"/>
  <c r="N51" i="6"/>
  <c r="M51" i="6"/>
  <c r="L51" i="6"/>
  <c r="O51" i="6"/>
  <c r="K51" i="6"/>
  <c r="I51" i="6"/>
  <c r="J51" i="6"/>
  <c r="H51" i="6"/>
  <c r="R50" i="6"/>
  <c r="Q50" i="6"/>
  <c r="P50" i="6"/>
  <c r="N50" i="6"/>
  <c r="M50" i="6"/>
  <c r="L50" i="6"/>
  <c r="O50" i="6"/>
  <c r="K50" i="6"/>
  <c r="J50" i="6"/>
  <c r="I50" i="6"/>
  <c r="H50" i="6"/>
  <c r="R49" i="6"/>
  <c r="Q49" i="6"/>
  <c r="P49" i="6"/>
  <c r="O49" i="6"/>
  <c r="N49" i="6"/>
  <c r="M49" i="6"/>
  <c r="L49" i="6"/>
  <c r="K49" i="6"/>
  <c r="J49" i="6"/>
  <c r="I49" i="6"/>
  <c r="H49" i="6"/>
  <c r="R48" i="6"/>
  <c r="Q48" i="6"/>
  <c r="P48" i="6"/>
  <c r="N48" i="6"/>
  <c r="M48" i="6"/>
  <c r="L48" i="6"/>
  <c r="K48" i="6"/>
  <c r="O48" i="6"/>
  <c r="J48" i="6"/>
  <c r="I48" i="6"/>
  <c r="H48" i="6"/>
  <c r="R47" i="6"/>
  <c r="Q47" i="6"/>
  <c r="P47" i="6"/>
  <c r="N47" i="6"/>
  <c r="M47" i="6"/>
  <c r="L47" i="6"/>
  <c r="K47" i="6"/>
  <c r="O47" i="6"/>
  <c r="I47" i="6"/>
  <c r="H47" i="6"/>
  <c r="J47" i="6"/>
  <c r="R46" i="6"/>
  <c r="Q46" i="6"/>
  <c r="P46" i="6"/>
  <c r="N46" i="6"/>
  <c r="M46" i="6"/>
  <c r="L46" i="6"/>
  <c r="K46" i="6"/>
  <c r="O46" i="6"/>
  <c r="I46" i="6"/>
  <c r="H46" i="6"/>
  <c r="J46" i="6"/>
  <c r="R45" i="6"/>
  <c r="Q45" i="6"/>
  <c r="P45" i="6"/>
  <c r="N45" i="6"/>
  <c r="M45" i="6"/>
  <c r="L45" i="6"/>
  <c r="K45" i="6"/>
  <c r="O45" i="6"/>
  <c r="I45" i="6"/>
  <c r="H45" i="6"/>
  <c r="J45" i="6"/>
  <c r="R44" i="6"/>
  <c r="Q44" i="6"/>
  <c r="P44" i="6"/>
  <c r="N44" i="6"/>
  <c r="M44" i="6"/>
  <c r="L44" i="6"/>
  <c r="O44" i="6"/>
  <c r="K44" i="6"/>
  <c r="I44" i="6"/>
  <c r="J44" i="6"/>
  <c r="H44" i="6"/>
  <c r="R43" i="6"/>
  <c r="Q43" i="6"/>
  <c r="P43" i="6"/>
  <c r="O43" i="6"/>
  <c r="N43" i="6"/>
  <c r="M43" i="6"/>
  <c r="L43" i="6"/>
  <c r="K43" i="6"/>
  <c r="I43" i="6"/>
  <c r="J43" i="6"/>
  <c r="H43" i="6"/>
  <c r="R42" i="6"/>
  <c r="Q42" i="6"/>
  <c r="P42" i="6"/>
  <c r="N42" i="6"/>
  <c r="M42" i="6"/>
  <c r="L42" i="6"/>
  <c r="O42" i="6"/>
  <c r="K42" i="6"/>
  <c r="J42" i="6"/>
  <c r="I42" i="6"/>
  <c r="H42" i="6"/>
  <c r="R41" i="6"/>
  <c r="Q41" i="6"/>
  <c r="P41" i="6"/>
  <c r="O41" i="6"/>
  <c r="N41" i="6"/>
  <c r="M41" i="6"/>
  <c r="L41" i="6"/>
  <c r="K41" i="6"/>
  <c r="J41" i="6"/>
  <c r="I41" i="6"/>
  <c r="H41" i="6"/>
  <c r="R40" i="6"/>
  <c r="Q40" i="6"/>
  <c r="P40" i="6"/>
  <c r="N40" i="6"/>
  <c r="M40" i="6"/>
  <c r="L40" i="6"/>
  <c r="K40" i="6"/>
  <c r="O40" i="6"/>
  <c r="J40" i="6"/>
  <c r="I40" i="6"/>
  <c r="H40" i="6"/>
  <c r="R39" i="6"/>
  <c r="Q39" i="6"/>
  <c r="P39" i="6"/>
  <c r="N39" i="6"/>
  <c r="M39" i="6"/>
  <c r="L39" i="6"/>
  <c r="K39" i="6"/>
  <c r="O39" i="6"/>
  <c r="I39" i="6"/>
  <c r="H39" i="6"/>
  <c r="J39" i="6"/>
  <c r="R38" i="6"/>
  <c r="Q38" i="6"/>
  <c r="P38" i="6"/>
  <c r="N38" i="6"/>
  <c r="M38" i="6"/>
  <c r="L38" i="6"/>
  <c r="K38" i="6"/>
  <c r="O38" i="6"/>
  <c r="I38" i="6"/>
  <c r="H38" i="6"/>
  <c r="J38" i="6"/>
  <c r="R37" i="6"/>
  <c r="Q37" i="6"/>
  <c r="P37" i="6"/>
  <c r="N37" i="6"/>
  <c r="M37" i="6"/>
  <c r="L37" i="6"/>
  <c r="K37" i="6"/>
  <c r="O37" i="6"/>
  <c r="I37" i="6"/>
  <c r="H37" i="6"/>
  <c r="J37" i="6"/>
  <c r="R36" i="6"/>
  <c r="Q36" i="6"/>
  <c r="P36" i="6"/>
  <c r="N36" i="6"/>
  <c r="M36" i="6"/>
  <c r="L36" i="6"/>
  <c r="O36" i="6"/>
  <c r="K36" i="6"/>
  <c r="I36" i="6"/>
  <c r="J36" i="6"/>
  <c r="H36" i="6"/>
  <c r="R35" i="6"/>
  <c r="Q35" i="6"/>
  <c r="P35" i="6"/>
  <c r="O35" i="6"/>
  <c r="N35" i="6"/>
  <c r="M35" i="6"/>
  <c r="L35" i="6"/>
  <c r="K35" i="6"/>
  <c r="I35" i="6"/>
  <c r="J35" i="6"/>
  <c r="H35" i="6"/>
  <c r="R34" i="6"/>
  <c r="Q34" i="6"/>
  <c r="P34" i="6"/>
  <c r="N34" i="6"/>
  <c r="M34" i="6"/>
  <c r="L34" i="6"/>
  <c r="O34" i="6"/>
  <c r="K34" i="6"/>
  <c r="J34" i="6"/>
  <c r="I34" i="6"/>
  <c r="H34" i="6"/>
  <c r="R33" i="6"/>
  <c r="Q33" i="6"/>
  <c r="P33" i="6"/>
  <c r="O33" i="6"/>
  <c r="N33" i="6"/>
  <c r="M33" i="6"/>
  <c r="L33" i="6"/>
  <c r="K33" i="6"/>
  <c r="J33" i="6"/>
  <c r="I33" i="6"/>
  <c r="H33" i="6"/>
  <c r="R32" i="6"/>
  <c r="Q32" i="6"/>
  <c r="P32" i="6"/>
  <c r="N32" i="6"/>
  <c r="M32" i="6"/>
  <c r="L32" i="6"/>
  <c r="K32" i="6"/>
  <c r="O32" i="6"/>
  <c r="J32" i="6"/>
  <c r="I32" i="6"/>
  <c r="H32" i="6"/>
  <c r="R31" i="6"/>
  <c r="Q31" i="6"/>
  <c r="P31" i="6"/>
  <c r="N31" i="6"/>
  <c r="M31" i="6"/>
  <c r="L31" i="6"/>
  <c r="K31" i="6"/>
  <c r="O31" i="6"/>
  <c r="I31" i="6"/>
  <c r="H31" i="6"/>
  <c r="J31" i="6"/>
  <c r="R30" i="6"/>
  <c r="Q30" i="6"/>
  <c r="P30" i="6"/>
  <c r="N30" i="6"/>
  <c r="M30" i="6"/>
  <c r="L30" i="6"/>
  <c r="K30" i="6"/>
  <c r="O30" i="6"/>
  <c r="I30" i="6"/>
  <c r="H30" i="6"/>
  <c r="J30" i="6"/>
  <c r="R29" i="6"/>
  <c r="Q29" i="6"/>
  <c r="P29" i="6"/>
  <c r="N29" i="6"/>
  <c r="M29" i="6"/>
  <c r="L29" i="6"/>
  <c r="K29" i="6"/>
  <c r="O29" i="6"/>
  <c r="I29" i="6"/>
  <c r="H29" i="6"/>
  <c r="J29" i="6"/>
  <c r="R28" i="6"/>
  <c r="Q28" i="6"/>
  <c r="P28" i="6"/>
  <c r="N28" i="6"/>
  <c r="M28" i="6"/>
  <c r="L28" i="6"/>
  <c r="O28" i="6"/>
  <c r="K28" i="6"/>
  <c r="I28" i="6"/>
  <c r="J28" i="6"/>
  <c r="H28" i="6"/>
  <c r="R27" i="6"/>
  <c r="Q27" i="6"/>
  <c r="P27" i="6"/>
  <c r="O27" i="6"/>
  <c r="N27" i="6"/>
  <c r="M27" i="6"/>
  <c r="L27" i="6"/>
  <c r="K27" i="6"/>
  <c r="I27" i="6"/>
  <c r="J27" i="6"/>
  <c r="H27" i="6"/>
  <c r="R26" i="6"/>
  <c r="Q26" i="6"/>
  <c r="P26" i="6"/>
  <c r="N26" i="6"/>
  <c r="M26" i="6"/>
  <c r="L26" i="6"/>
  <c r="O26" i="6"/>
  <c r="K26" i="6"/>
  <c r="J26" i="6"/>
  <c r="I26" i="6"/>
  <c r="H26" i="6"/>
  <c r="R25" i="6"/>
  <c r="Q25" i="6"/>
  <c r="P25" i="6"/>
  <c r="O25" i="6"/>
  <c r="N25" i="6"/>
  <c r="M25" i="6"/>
  <c r="L25" i="6"/>
  <c r="K25" i="6"/>
  <c r="J25" i="6"/>
  <c r="I25" i="6"/>
  <c r="H25" i="6"/>
  <c r="R24" i="6"/>
  <c r="Q24" i="6"/>
  <c r="P24" i="6"/>
  <c r="N24" i="6"/>
  <c r="M24" i="6"/>
  <c r="L24" i="6"/>
  <c r="K24" i="6"/>
  <c r="O24" i="6"/>
  <c r="J24" i="6"/>
  <c r="I24" i="6"/>
  <c r="H24" i="6"/>
  <c r="R23" i="6"/>
  <c r="Q23" i="6"/>
  <c r="P23" i="6"/>
  <c r="N23" i="6"/>
  <c r="M23" i="6"/>
  <c r="L23" i="6"/>
  <c r="K23" i="6"/>
  <c r="O23" i="6"/>
  <c r="I23" i="6"/>
  <c r="H23" i="6"/>
  <c r="J23" i="6"/>
  <c r="R22" i="6"/>
  <c r="Q22" i="6"/>
  <c r="P22" i="6"/>
  <c r="N22" i="6"/>
  <c r="M22" i="6"/>
  <c r="L22" i="6"/>
  <c r="K22" i="6"/>
  <c r="O22" i="6"/>
  <c r="I22" i="6"/>
  <c r="H22" i="6"/>
  <c r="J22" i="6"/>
  <c r="R21" i="6"/>
  <c r="Q21" i="6"/>
  <c r="P21" i="6"/>
  <c r="N21" i="6"/>
  <c r="M21" i="6"/>
  <c r="L21" i="6"/>
  <c r="K21" i="6"/>
  <c r="O21" i="6"/>
  <c r="I21" i="6"/>
  <c r="H21" i="6"/>
  <c r="J21" i="6"/>
  <c r="R20" i="6"/>
  <c r="Q20" i="6"/>
  <c r="P20" i="6"/>
  <c r="N20" i="6"/>
  <c r="M20" i="6"/>
  <c r="L20" i="6"/>
  <c r="O20" i="6"/>
  <c r="K20" i="6"/>
  <c r="I20" i="6"/>
  <c r="J20" i="6"/>
  <c r="H20" i="6"/>
  <c r="R19" i="6"/>
  <c r="Q19" i="6"/>
  <c r="P19" i="6"/>
  <c r="O19" i="6"/>
  <c r="N19" i="6"/>
  <c r="M19" i="6"/>
  <c r="L19" i="6"/>
  <c r="K19" i="6"/>
  <c r="I19" i="6"/>
  <c r="J19" i="6"/>
  <c r="H19" i="6"/>
  <c r="R18" i="6"/>
  <c r="Q18" i="6"/>
  <c r="P18" i="6"/>
  <c r="N18" i="6"/>
  <c r="M18" i="6"/>
  <c r="L18" i="6"/>
  <c r="O18" i="6"/>
  <c r="K18" i="6"/>
  <c r="J18" i="6"/>
  <c r="I18" i="6"/>
  <c r="H18" i="6"/>
  <c r="R17" i="6"/>
  <c r="Q17" i="6"/>
  <c r="P17" i="6"/>
  <c r="O17" i="6"/>
  <c r="N17" i="6"/>
  <c r="M17" i="6"/>
  <c r="L17" i="6"/>
  <c r="K17" i="6"/>
  <c r="J17" i="6"/>
  <c r="I17" i="6"/>
  <c r="H17" i="6"/>
  <c r="T4" i="5"/>
  <c r="S4" i="5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23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H41" i="2"/>
  <c r="J41" i="2"/>
  <c r="I41" i="2"/>
  <c r="K41" i="2"/>
  <c r="H42" i="2"/>
  <c r="I42" i="2"/>
  <c r="J42" i="2"/>
  <c r="K42" i="2"/>
  <c r="L41" i="2"/>
  <c r="L42" i="2"/>
  <c r="M41" i="2"/>
  <c r="O41" i="2"/>
  <c r="M42" i="2"/>
  <c r="N41" i="2"/>
  <c r="N42" i="2"/>
  <c r="R41" i="2"/>
  <c r="R42" i="2"/>
  <c r="R89" i="2"/>
  <c r="P89" i="2"/>
  <c r="N89" i="2"/>
  <c r="M89" i="2"/>
  <c r="L89" i="2"/>
  <c r="K89" i="2"/>
  <c r="I89" i="2"/>
  <c r="H89" i="2"/>
  <c r="J89" i="2"/>
  <c r="R88" i="2"/>
  <c r="P88" i="2"/>
  <c r="N88" i="2"/>
  <c r="M88" i="2"/>
  <c r="L88" i="2"/>
  <c r="O88" i="2"/>
  <c r="K88" i="2"/>
  <c r="I88" i="2"/>
  <c r="H88" i="2"/>
  <c r="J88" i="2"/>
  <c r="R87" i="2"/>
  <c r="P87" i="2"/>
  <c r="N87" i="2"/>
  <c r="M87" i="2"/>
  <c r="L87" i="2"/>
  <c r="K87" i="2"/>
  <c r="O87" i="2"/>
  <c r="I87" i="2"/>
  <c r="H87" i="2"/>
  <c r="J87" i="2"/>
  <c r="R86" i="2"/>
  <c r="P86" i="2"/>
  <c r="N86" i="2"/>
  <c r="M86" i="2"/>
  <c r="L86" i="2"/>
  <c r="K86" i="2"/>
  <c r="O86" i="2"/>
  <c r="I86" i="2"/>
  <c r="H86" i="2"/>
  <c r="J86" i="2"/>
  <c r="R85" i="2"/>
  <c r="P85" i="2"/>
  <c r="N85" i="2"/>
  <c r="M85" i="2"/>
  <c r="O85" i="2"/>
  <c r="L85" i="2"/>
  <c r="K85" i="2"/>
  <c r="I85" i="2"/>
  <c r="H85" i="2"/>
  <c r="J85" i="2"/>
  <c r="R84" i="2"/>
  <c r="P84" i="2"/>
  <c r="N84" i="2"/>
  <c r="O84" i="2"/>
  <c r="M84" i="2"/>
  <c r="L84" i="2"/>
  <c r="K84" i="2"/>
  <c r="I84" i="2"/>
  <c r="J84" i="2"/>
  <c r="H84" i="2"/>
  <c r="R83" i="2"/>
  <c r="P83" i="2"/>
  <c r="N83" i="2"/>
  <c r="M83" i="2"/>
  <c r="L83" i="2"/>
  <c r="K83" i="2"/>
  <c r="I83" i="2"/>
  <c r="H83" i="2"/>
  <c r="J83" i="2"/>
  <c r="R82" i="2"/>
  <c r="P82" i="2"/>
  <c r="N82" i="2"/>
  <c r="M82" i="2"/>
  <c r="L82" i="2"/>
  <c r="O82" i="2"/>
  <c r="K82" i="2"/>
  <c r="I82" i="2"/>
  <c r="H82" i="2"/>
  <c r="J82" i="2"/>
  <c r="R81" i="2"/>
  <c r="P81" i="2"/>
  <c r="N81" i="2"/>
  <c r="M81" i="2"/>
  <c r="L81" i="2"/>
  <c r="K81" i="2"/>
  <c r="O81" i="2"/>
  <c r="I81" i="2"/>
  <c r="H81" i="2"/>
  <c r="J81" i="2"/>
  <c r="R80" i="2"/>
  <c r="P80" i="2"/>
  <c r="N80" i="2"/>
  <c r="M80" i="2"/>
  <c r="L80" i="2"/>
  <c r="K80" i="2"/>
  <c r="O80" i="2"/>
  <c r="I80" i="2"/>
  <c r="H80" i="2"/>
  <c r="J80" i="2"/>
  <c r="R79" i="2"/>
  <c r="P79" i="2"/>
  <c r="N79" i="2"/>
  <c r="M79" i="2"/>
  <c r="L79" i="2"/>
  <c r="O79" i="2"/>
  <c r="K79" i="2"/>
  <c r="I79" i="2"/>
  <c r="H79" i="2"/>
  <c r="R78" i="2"/>
  <c r="P78" i="2"/>
  <c r="N78" i="2"/>
  <c r="O78" i="2"/>
  <c r="M78" i="2"/>
  <c r="L78" i="2"/>
  <c r="K78" i="2"/>
  <c r="I78" i="2"/>
  <c r="J78" i="2"/>
  <c r="H78" i="2"/>
  <c r="R77" i="2"/>
  <c r="P77" i="2"/>
  <c r="N77" i="2"/>
  <c r="M77" i="2"/>
  <c r="L77" i="2"/>
  <c r="K77" i="2"/>
  <c r="I77" i="2"/>
  <c r="H77" i="2"/>
  <c r="J77" i="2"/>
  <c r="R76" i="2"/>
  <c r="P76" i="2"/>
  <c r="N76" i="2"/>
  <c r="M76" i="2"/>
  <c r="L76" i="2"/>
  <c r="K76" i="2"/>
  <c r="O76" i="2"/>
  <c r="I76" i="2"/>
  <c r="J76" i="2"/>
  <c r="H76" i="2"/>
  <c r="R75" i="2"/>
  <c r="P75" i="2"/>
  <c r="N75" i="2"/>
  <c r="M75" i="2"/>
  <c r="L75" i="2"/>
  <c r="K75" i="2"/>
  <c r="O75" i="2"/>
  <c r="I75" i="2"/>
  <c r="J75" i="2"/>
  <c r="H75" i="2"/>
  <c r="R74" i="2"/>
  <c r="P74" i="2"/>
  <c r="N74" i="2"/>
  <c r="M74" i="2"/>
  <c r="L74" i="2"/>
  <c r="O74" i="2"/>
  <c r="K74" i="2"/>
  <c r="I74" i="2"/>
  <c r="H74" i="2"/>
  <c r="J74" i="2"/>
  <c r="R73" i="2"/>
  <c r="P73" i="2"/>
  <c r="N73" i="2"/>
  <c r="M73" i="2"/>
  <c r="L73" i="2"/>
  <c r="K73" i="2"/>
  <c r="O73" i="2"/>
  <c r="I73" i="2"/>
  <c r="H73" i="2"/>
  <c r="J73" i="2"/>
  <c r="R72" i="2"/>
  <c r="P72" i="2"/>
  <c r="N72" i="2"/>
  <c r="M72" i="2"/>
  <c r="O72" i="2"/>
  <c r="L72" i="2"/>
  <c r="K72" i="2"/>
  <c r="I72" i="2"/>
  <c r="H72" i="2"/>
  <c r="J72" i="2"/>
  <c r="R71" i="2"/>
  <c r="P71" i="2"/>
  <c r="N71" i="2"/>
  <c r="M71" i="2"/>
  <c r="L71" i="2"/>
  <c r="O71" i="2"/>
  <c r="K71" i="2"/>
  <c r="I71" i="2"/>
  <c r="J71" i="2"/>
  <c r="H71" i="2"/>
  <c r="R70" i="2"/>
  <c r="P70" i="2"/>
  <c r="N70" i="2"/>
  <c r="M70" i="2"/>
  <c r="L70" i="2"/>
  <c r="K70" i="2"/>
  <c r="I70" i="2"/>
  <c r="J70" i="2"/>
  <c r="H70" i="2"/>
  <c r="R69" i="2"/>
  <c r="P69" i="2"/>
  <c r="N69" i="2"/>
  <c r="M69" i="2"/>
  <c r="L69" i="2"/>
  <c r="K69" i="2"/>
  <c r="O69" i="2"/>
  <c r="I69" i="2"/>
  <c r="H69" i="2"/>
  <c r="R68" i="2"/>
  <c r="P68" i="2"/>
  <c r="N68" i="2"/>
  <c r="M68" i="2"/>
  <c r="L68" i="2"/>
  <c r="K68" i="2"/>
  <c r="O68" i="2"/>
  <c r="I68" i="2"/>
  <c r="H68" i="2"/>
  <c r="R67" i="2"/>
  <c r="P67" i="2"/>
  <c r="N67" i="2"/>
  <c r="M67" i="2"/>
  <c r="L67" i="2"/>
  <c r="O67" i="2"/>
  <c r="K67" i="2"/>
  <c r="I67" i="2"/>
  <c r="H67" i="2"/>
  <c r="R66" i="2"/>
  <c r="P66" i="2"/>
  <c r="N66" i="2"/>
  <c r="M66" i="2"/>
  <c r="O66" i="2"/>
  <c r="L66" i="2"/>
  <c r="K66" i="2"/>
  <c r="I66" i="2"/>
  <c r="H66" i="2"/>
  <c r="R65" i="2"/>
  <c r="P65" i="2"/>
  <c r="N65" i="2"/>
  <c r="M65" i="2"/>
  <c r="L65" i="2"/>
  <c r="K65" i="2"/>
  <c r="O65" i="2"/>
  <c r="I65" i="2"/>
  <c r="H65" i="2"/>
  <c r="J65" i="2"/>
  <c r="R64" i="2"/>
  <c r="P64" i="2"/>
  <c r="N64" i="2"/>
  <c r="M64" i="2"/>
  <c r="L64" i="2"/>
  <c r="K64" i="2"/>
  <c r="O64" i="2"/>
  <c r="I64" i="2"/>
  <c r="H64" i="2"/>
  <c r="J64" i="2"/>
  <c r="R63" i="2"/>
  <c r="P63" i="2"/>
  <c r="N63" i="2"/>
  <c r="M63" i="2"/>
  <c r="L63" i="2"/>
  <c r="K63" i="2"/>
  <c r="I63" i="2"/>
  <c r="H63" i="2"/>
  <c r="J63" i="2"/>
  <c r="R62" i="2"/>
  <c r="P62" i="2"/>
  <c r="N62" i="2"/>
  <c r="M62" i="2"/>
  <c r="L62" i="2"/>
  <c r="K62" i="2"/>
  <c r="I62" i="2"/>
  <c r="H62" i="2"/>
  <c r="J62" i="2"/>
  <c r="R61" i="2"/>
  <c r="P61" i="2"/>
  <c r="N61" i="2"/>
  <c r="M61" i="2"/>
  <c r="L61" i="2"/>
  <c r="K61" i="2"/>
  <c r="I61" i="2"/>
  <c r="H61" i="2"/>
  <c r="J61" i="2"/>
  <c r="R60" i="2"/>
  <c r="P60" i="2"/>
  <c r="N60" i="2"/>
  <c r="M60" i="2"/>
  <c r="L60" i="2"/>
  <c r="K60" i="2"/>
  <c r="O60" i="2"/>
  <c r="I60" i="2"/>
  <c r="H60" i="2"/>
  <c r="R59" i="2"/>
  <c r="P59" i="2"/>
  <c r="N59" i="2"/>
  <c r="M59" i="2"/>
  <c r="L59" i="2"/>
  <c r="O59" i="2"/>
  <c r="K59" i="2"/>
  <c r="I59" i="2"/>
  <c r="H59" i="2"/>
  <c r="J59" i="2"/>
  <c r="R58" i="2"/>
  <c r="P58" i="2"/>
  <c r="N58" i="2"/>
  <c r="M58" i="2"/>
  <c r="O58" i="2"/>
  <c r="L58" i="2"/>
  <c r="K58" i="2"/>
  <c r="I58" i="2"/>
  <c r="H58" i="2"/>
  <c r="J58" i="2"/>
  <c r="R57" i="2"/>
  <c r="P57" i="2"/>
  <c r="N57" i="2"/>
  <c r="O57" i="2"/>
  <c r="M57" i="2"/>
  <c r="L57" i="2"/>
  <c r="K57" i="2"/>
  <c r="I57" i="2"/>
  <c r="J57" i="2"/>
  <c r="H57" i="2"/>
  <c r="R56" i="2"/>
  <c r="P56" i="2"/>
  <c r="N56" i="2"/>
  <c r="M56" i="2"/>
  <c r="L56" i="2"/>
  <c r="K56" i="2"/>
  <c r="O56" i="2"/>
  <c r="I56" i="2"/>
  <c r="H56" i="2"/>
  <c r="J56" i="2"/>
  <c r="R55" i="2"/>
  <c r="P55" i="2"/>
  <c r="N55" i="2"/>
  <c r="M55" i="2"/>
  <c r="L55" i="2"/>
  <c r="K55" i="2"/>
  <c r="I55" i="2"/>
  <c r="H55" i="2"/>
  <c r="J55" i="2"/>
  <c r="R54" i="2"/>
  <c r="P54" i="2"/>
  <c r="N54" i="2"/>
  <c r="M54" i="2"/>
  <c r="L54" i="2"/>
  <c r="K54" i="2"/>
  <c r="I54" i="2"/>
  <c r="H54" i="2"/>
  <c r="J54" i="2"/>
  <c r="R53" i="2"/>
  <c r="P53" i="2"/>
  <c r="N53" i="2"/>
  <c r="M53" i="2"/>
  <c r="L53" i="2"/>
  <c r="K53" i="2"/>
  <c r="O53" i="2"/>
  <c r="I53" i="2"/>
  <c r="H53" i="2"/>
  <c r="R52" i="2"/>
  <c r="P52" i="2"/>
  <c r="N52" i="2"/>
  <c r="M52" i="2"/>
  <c r="L52" i="2"/>
  <c r="K52" i="2"/>
  <c r="O52" i="2"/>
  <c r="I52" i="2"/>
  <c r="H52" i="2"/>
  <c r="J52" i="2"/>
  <c r="R51" i="2"/>
  <c r="P51" i="2"/>
  <c r="N51" i="2"/>
  <c r="M51" i="2"/>
  <c r="L51" i="2"/>
  <c r="K51" i="2"/>
  <c r="O51" i="2"/>
  <c r="I51" i="2"/>
  <c r="H51" i="2"/>
  <c r="R50" i="2"/>
  <c r="P50" i="2"/>
  <c r="N50" i="2"/>
  <c r="M50" i="2"/>
  <c r="L50" i="2"/>
  <c r="K50" i="2"/>
  <c r="I50" i="2"/>
  <c r="H50" i="2"/>
  <c r="J50" i="2"/>
  <c r="R49" i="2"/>
  <c r="P49" i="2"/>
  <c r="N49" i="2"/>
  <c r="M49" i="2"/>
  <c r="L49" i="2"/>
  <c r="O49" i="2"/>
  <c r="K49" i="2"/>
  <c r="I49" i="2"/>
  <c r="H49" i="2"/>
  <c r="J49" i="2"/>
  <c r="R48" i="2"/>
  <c r="P48" i="2"/>
  <c r="N48" i="2"/>
  <c r="M48" i="2"/>
  <c r="L48" i="2"/>
  <c r="K48" i="2"/>
  <c r="I48" i="2"/>
  <c r="H48" i="2"/>
  <c r="J48" i="2"/>
  <c r="R47" i="2"/>
  <c r="P47" i="2"/>
  <c r="N47" i="2"/>
  <c r="M47" i="2"/>
  <c r="L47" i="2"/>
  <c r="K47" i="2"/>
  <c r="O47" i="2"/>
  <c r="I47" i="2"/>
  <c r="H47" i="2"/>
  <c r="R46" i="2"/>
  <c r="P46" i="2"/>
  <c r="N46" i="2"/>
  <c r="M46" i="2"/>
  <c r="L46" i="2"/>
  <c r="O46" i="2"/>
  <c r="K46" i="2"/>
  <c r="I46" i="2"/>
  <c r="H46" i="2"/>
  <c r="R45" i="2"/>
  <c r="N45" i="2"/>
  <c r="M45" i="2"/>
  <c r="L45" i="2"/>
  <c r="K45" i="2"/>
  <c r="O45" i="2"/>
  <c r="I45" i="2"/>
  <c r="H45" i="2"/>
  <c r="J45" i="2"/>
  <c r="R44" i="2"/>
  <c r="N44" i="2"/>
  <c r="M44" i="2"/>
  <c r="L44" i="2"/>
  <c r="K44" i="2"/>
  <c r="O44" i="2"/>
  <c r="I44" i="2"/>
  <c r="H44" i="2"/>
  <c r="J44" i="2"/>
  <c r="R43" i="2"/>
  <c r="N43" i="2"/>
  <c r="M43" i="2"/>
  <c r="L43" i="2"/>
  <c r="K43" i="2"/>
  <c r="O43" i="2"/>
  <c r="I43" i="2"/>
  <c r="H43" i="2"/>
  <c r="J43" i="2"/>
  <c r="R40" i="2"/>
  <c r="N40" i="2"/>
  <c r="M40" i="2"/>
  <c r="L40" i="2"/>
  <c r="K40" i="2"/>
  <c r="O40" i="2"/>
  <c r="I40" i="2"/>
  <c r="H40" i="2"/>
  <c r="J40" i="2"/>
  <c r="R39" i="2"/>
  <c r="N39" i="2"/>
  <c r="M39" i="2"/>
  <c r="L39" i="2"/>
  <c r="K39" i="2"/>
  <c r="I39" i="2"/>
  <c r="H39" i="2"/>
  <c r="J39" i="2"/>
  <c r="R38" i="2"/>
  <c r="N38" i="2"/>
  <c r="M38" i="2"/>
  <c r="L38" i="2"/>
  <c r="K38" i="2"/>
  <c r="O38" i="2"/>
  <c r="I38" i="2"/>
  <c r="H38" i="2"/>
  <c r="J38" i="2"/>
  <c r="R37" i="2"/>
  <c r="N37" i="2"/>
  <c r="M37" i="2"/>
  <c r="L37" i="2"/>
  <c r="O37" i="2"/>
  <c r="K37" i="2"/>
  <c r="I37" i="2"/>
  <c r="H37" i="2"/>
  <c r="J37" i="2"/>
  <c r="R36" i="2"/>
  <c r="N36" i="2"/>
  <c r="M36" i="2"/>
  <c r="L36" i="2"/>
  <c r="K36" i="2"/>
  <c r="O36" i="2"/>
  <c r="I36" i="2"/>
  <c r="H36" i="2"/>
  <c r="J36" i="2"/>
  <c r="R35" i="2"/>
  <c r="N35" i="2"/>
  <c r="M35" i="2"/>
  <c r="L35" i="2"/>
  <c r="K35" i="2"/>
  <c r="O35" i="2"/>
  <c r="I35" i="2"/>
  <c r="H35" i="2"/>
  <c r="J35" i="2"/>
  <c r="R34" i="2"/>
  <c r="N34" i="2"/>
  <c r="M34" i="2"/>
  <c r="L34" i="2"/>
  <c r="K34" i="2"/>
  <c r="O34" i="2"/>
  <c r="I34" i="2"/>
  <c r="J34" i="2"/>
  <c r="H34" i="2"/>
  <c r="R33" i="2"/>
  <c r="N33" i="2"/>
  <c r="M33" i="2"/>
  <c r="O33" i="2"/>
  <c r="L33" i="2"/>
  <c r="K33" i="2"/>
  <c r="I33" i="2"/>
  <c r="H33" i="2"/>
  <c r="R32" i="2"/>
  <c r="N32" i="2"/>
  <c r="M32" i="2"/>
  <c r="L32" i="2"/>
  <c r="K32" i="2"/>
  <c r="I32" i="2"/>
  <c r="H32" i="2"/>
  <c r="J32" i="2"/>
  <c r="R31" i="2"/>
  <c r="P31" i="2"/>
  <c r="N31" i="2"/>
  <c r="M31" i="2"/>
  <c r="L31" i="2"/>
  <c r="K31" i="2"/>
  <c r="O31" i="2"/>
  <c r="I31" i="2"/>
  <c r="H31" i="2"/>
  <c r="J31" i="2"/>
  <c r="R30" i="2"/>
  <c r="P30" i="2"/>
  <c r="N30" i="2"/>
  <c r="M30" i="2"/>
  <c r="L30" i="2"/>
  <c r="K30" i="2"/>
  <c r="I30" i="2"/>
  <c r="H30" i="2"/>
  <c r="J30" i="2"/>
  <c r="R29" i="2"/>
  <c r="P29" i="2"/>
  <c r="N29" i="2"/>
  <c r="M29" i="2"/>
  <c r="L29" i="2"/>
  <c r="K29" i="2"/>
  <c r="O29" i="2"/>
  <c r="I29" i="2"/>
  <c r="H29" i="2"/>
  <c r="J29" i="2"/>
  <c r="R28" i="2"/>
  <c r="P28" i="2"/>
  <c r="N28" i="2"/>
  <c r="M28" i="2"/>
  <c r="L28" i="2"/>
  <c r="O28" i="2"/>
  <c r="K28" i="2"/>
  <c r="I28" i="2"/>
  <c r="H28" i="2"/>
  <c r="J28" i="2"/>
  <c r="R27" i="2"/>
  <c r="P27" i="2"/>
  <c r="N27" i="2"/>
  <c r="O27" i="2"/>
  <c r="M27" i="2"/>
  <c r="L27" i="2"/>
  <c r="K27" i="2"/>
  <c r="I27" i="2"/>
  <c r="H27" i="2"/>
  <c r="J27" i="2"/>
  <c r="R26" i="2"/>
  <c r="P26" i="2"/>
  <c r="N26" i="2"/>
  <c r="M26" i="2"/>
  <c r="L26" i="2"/>
  <c r="K26" i="2"/>
  <c r="I26" i="2"/>
  <c r="H26" i="2"/>
  <c r="J26" i="2"/>
  <c r="R25" i="2"/>
  <c r="P25" i="2"/>
  <c r="N25" i="2"/>
  <c r="M25" i="2"/>
  <c r="L25" i="2"/>
  <c r="K25" i="2"/>
  <c r="O25" i="2"/>
  <c r="I25" i="2"/>
  <c r="H25" i="2"/>
  <c r="R24" i="2"/>
  <c r="P24" i="2"/>
  <c r="N24" i="2"/>
  <c r="M24" i="2"/>
  <c r="L24" i="2"/>
  <c r="O24" i="2"/>
  <c r="K24" i="2"/>
  <c r="I24" i="2"/>
  <c r="J24" i="2"/>
  <c r="H24" i="2"/>
  <c r="R23" i="2"/>
  <c r="P23" i="2"/>
  <c r="N23" i="2"/>
  <c r="M23" i="2"/>
  <c r="L23" i="2"/>
  <c r="O23" i="2"/>
  <c r="K23" i="2"/>
  <c r="I23" i="2"/>
  <c r="J23" i="2"/>
  <c r="H23" i="2"/>
  <c r="P12" i="1"/>
  <c r="N12" i="1"/>
  <c r="M12" i="1"/>
  <c r="P27" i="1"/>
  <c r="Q27" i="1"/>
  <c r="R27" i="1"/>
  <c r="K27" i="1"/>
  <c r="O27" i="1"/>
  <c r="L27" i="1"/>
  <c r="M27" i="1"/>
  <c r="N27" i="1"/>
  <c r="I27" i="1"/>
  <c r="J27" i="1"/>
  <c r="H27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8" i="1"/>
  <c r="Q28" i="1"/>
  <c r="P29" i="1"/>
  <c r="Q29" i="1"/>
  <c r="P30" i="1"/>
  <c r="Q30" i="1"/>
  <c r="P31" i="1"/>
  <c r="Q31" i="1"/>
  <c r="P32" i="1"/>
  <c r="Q32" i="1"/>
  <c r="P33" i="1"/>
  <c r="Q33" i="1"/>
  <c r="P34" i="1"/>
  <c r="Q34" i="1"/>
  <c r="P35" i="1"/>
  <c r="Q35" i="1"/>
  <c r="P36" i="1"/>
  <c r="Q36" i="1"/>
  <c r="P37" i="1"/>
  <c r="Q37" i="1"/>
  <c r="P38" i="1"/>
  <c r="Q38" i="1"/>
  <c r="P39" i="1"/>
  <c r="Q39" i="1"/>
  <c r="P40" i="1"/>
  <c r="Q40" i="1"/>
  <c r="P41" i="1"/>
  <c r="Q41" i="1"/>
  <c r="P42" i="1"/>
  <c r="Q42" i="1"/>
  <c r="P43" i="1"/>
  <c r="Q43" i="1"/>
  <c r="P44" i="1"/>
  <c r="Q44" i="1"/>
  <c r="P45" i="1"/>
  <c r="Q45" i="1"/>
  <c r="P46" i="1"/>
  <c r="Q46" i="1"/>
  <c r="P47" i="1"/>
  <c r="Q47" i="1"/>
  <c r="P48" i="1"/>
  <c r="Q48" i="1"/>
  <c r="P49" i="1"/>
  <c r="Q49" i="1"/>
  <c r="P50" i="1"/>
  <c r="Q50" i="1"/>
  <c r="P51" i="1"/>
  <c r="Q51" i="1"/>
  <c r="P52" i="1"/>
  <c r="Q52" i="1"/>
  <c r="P53" i="1"/>
  <c r="Q53" i="1"/>
  <c r="P54" i="1"/>
  <c r="Q54" i="1"/>
  <c r="P55" i="1"/>
  <c r="Q55" i="1"/>
  <c r="P56" i="1"/>
  <c r="Q56" i="1"/>
  <c r="P57" i="1"/>
  <c r="Q57" i="1"/>
  <c r="P58" i="1"/>
  <c r="Q58" i="1"/>
  <c r="P59" i="1"/>
  <c r="Q59" i="1"/>
  <c r="P60" i="1"/>
  <c r="Q60" i="1"/>
  <c r="P61" i="1"/>
  <c r="Q61" i="1"/>
  <c r="P62" i="1"/>
  <c r="Q62" i="1"/>
  <c r="P63" i="1"/>
  <c r="Q63" i="1"/>
  <c r="P64" i="1"/>
  <c r="Q64" i="1"/>
  <c r="P65" i="1"/>
  <c r="Q65" i="1"/>
  <c r="P66" i="1"/>
  <c r="Q66" i="1"/>
  <c r="P67" i="1"/>
  <c r="Q67" i="1"/>
  <c r="P68" i="1"/>
  <c r="Q68" i="1"/>
  <c r="P69" i="1"/>
  <c r="Q69" i="1"/>
  <c r="P70" i="1"/>
  <c r="Q70" i="1"/>
  <c r="P71" i="1"/>
  <c r="Q71" i="1"/>
  <c r="P72" i="1"/>
  <c r="Q72" i="1"/>
  <c r="P73" i="1"/>
  <c r="Q73" i="1"/>
  <c r="P74" i="1"/>
  <c r="Q74" i="1"/>
  <c r="P75" i="1"/>
  <c r="Q75" i="1"/>
  <c r="P76" i="1"/>
  <c r="Q76" i="1"/>
  <c r="P77" i="1"/>
  <c r="Q77" i="1"/>
  <c r="Q12" i="1"/>
  <c r="L57" i="1"/>
  <c r="L58" i="1"/>
  <c r="L59" i="1"/>
  <c r="L60" i="1"/>
  <c r="L61" i="1"/>
  <c r="O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52" i="1"/>
  <c r="L53" i="1"/>
  <c r="L54" i="1"/>
  <c r="L55" i="1"/>
  <c r="L56" i="1"/>
  <c r="L39" i="1"/>
  <c r="L40" i="1"/>
  <c r="L41" i="1"/>
  <c r="L42" i="1"/>
  <c r="L43" i="1"/>
  <c r="L44" i="1"/>
  <c r="L45" i="1"/>
  <c r="O45" i="1"/>
  <c r="L46" i="1"/>
  <c r="L47" i="1"/>
  <c r="L48" i="1"/>
  <c r="L49" i="1"/>
  <c r="L50" i="1"/>
  <c r="L51" i="1"/>
  <c r="L36" i="1"/>
  <c r="L37" i="1"/>
  <c r="L38" i="1"/>
  <c r="L29" i="1"/>
  <c r="L30" i="1"/>
  <c r="L31" i="1"/>
  <c r="O31" i="1"/>
  <c r="L32" i="1"/>
  <c r="L33" i="1"/>
  <c r="L34" i="1"/>
  <c r="L35" i="1"/>
  <c r="O35" i="1"/>
  <c r="L19" i="1"/>
  <c r="L20" i="1"/>
  <c r="L21" i="1"/>
  <c r="L22" i="1"/>
  <c r="O22" i="1"/>
  <c r="L23" i="1"/>
  <c r="L24" i="1"/>
  <c r="L25" i="1"/>
  <c r="L26" i="1"/>
  <c r="O26" i="1"/>
  <c r="L28" i="1"/>
  <c r="L13" i="1"/>
  <c r="L14" i="1"/>
  <c r="L15" i="1"/>
  <c r="L16" i="1"/>
  <c r="L17" i="1"/>
  <c r="L18" i="1"/>
  <c r="L12" i="1"/>
  <c r="O12" i="1"/>
  <c r="M13" i="1"/>
  <c r="N13" i="1"/>
  <c r="M14" i="1"/>
  <c r="N14" i="1"/>
  <c r="M15" i="1"/>
  <c r="N15" i="1"/>
  <c r="M16" i="1"/>
  <c r="N16" i="1"/>
  <c r="M17" i="1"/>
  <c r="O17" i="1"/>
  <c r="N17" i="1"/>
  <c r="M18" i="1"/>
  <c r="N18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M26" i="1"/>
  <c r="N26" i="1"/>
  <c r="M28" i="1"/>
  <c r="O28" i="1"/>
  <c r="N28" i="1"/>
  <c r="M29" i="1"/>
  <c r="N29" i="1"/>
  <c r="M30" i="1"/>
  <c r="N30" i="1"/>
  <c r="M31" i="1"/>
  <c r="N31" i="1"/>
  <c r="M32" i="1"/>
  <c r="N32" i="1"/>
  <c r="M33" i="1"/>
  <c r="N33" i="1"/>
  <c r="M34" i="1"/>
  <c r="N34" i="1"/>
  <c r="M35" i="1"/>
  <c r="N35" i="1"/>
  <c r="M36" i="1"/>
  <c r="N36" i="1"/>
  <c r="M37" i="1"/>
  <c r="N37" i="1"/>
  <c r="M38" i="1"/>
  <c r="N38" i="1"/>
  <c r="M39" i="1"/>
  <c r="N39" i="1"/>
  <c r="O39" i="1"/>
  <c r="M40" i="1"/>
  <c r="N40" i="1"/>
  <c r="M41" i="1"/>
  <c r="N41" i="1"/>
  <c r="M42" i="1"/>
  <c r="N42" i="1"/>
  <c r="M43" i="1"/>
  <c r="N43" i="1"/>
  <c r="M44" i="1"/>
  <c r="N44" i="1"/>
  <c r="M45" i="1"/>
  <c r="N45" i="1"/>
  <c r="M46" i="1"/>
  <c r="O46" i="1"/>
  <c r="N46" i="1"/>
  <c r="M47" i="1"/>
  <c r="N47" i="1"/>
  <c r="M48" i="1"/>
  <c r="N48" i="1"/>
  <c r="M49" i="1"/>
  <c r="N49" i="1"/>
  <c r="M50" i="1"/>
  <c r="N50" i="1"/>
  <c r="M51" i="1"/>
  <c r="N51" i="1"/>
  <c r="M52" i="1"/>
  <c r="N52" i="1"/>
  <c r="M53" i="1"/>
  <c r="N53" i="1"/>
  <c r="M54" i="1"/>
  <c r="N54" i="1"/>
  <c r="M55" i="1"/>
  <c r="N55" i="1"/>
  <c r="M56" i="1"/>
  <c r="N56" i="1"/>
  <c r="M57" i="1"/>
  <c r="N57" i="1"/>
  <c r="M58" i="1"/>
  <c r="O58" i="1"/>
  <c r="N58" i="1"/>
  <c r="M59" i="1"/>
  <c r="N59" i="1"/>
  <c r="M60" i="1"/>
  <c r="N60" i="1"/>
  <c r="M61" i="1"/>
  <c r="N61" i="1"/>
  <c r="M62" i="1"/>
  <c r="N62" i="1"/>
  <c r="M63" i="1"/>
  <c r="N63" i="1"/>
  <c r="M64" i="1"/>
  <c r="N64" i="1"/>
  <c r="M65" i="1"/>
  <c r="O65" i="1"/>
  <c r="N65" i="1"/>
  <c r="M66" i="1"/>
  <c r="N66" i="1"/>
  <c r="M67" i="1"/>
  <c r="N67" i="1"/>
  <c r="M68" i="1"/>
  <c r="N68" i="1"/>
  <c r="M69" i="1"/>
  <c r="N69" i="1"/>
  <c r="M70" i="1"/>
  <c r="O70" i="1"/>
  <c r="N70" i="1"/>
  <c r="M71" i="1"/>
  <c r="N71" i="1"/>
  <c r="M72" i="1"/>
  <c r="N72" i="1"/>
  <c r="M73" i="1"/>
  <c r="N73" i="1"/>
  <c r="M74" i="1"/>
  <c r="N74" i="1"/>
  <c r="M75" i="1"/>
  <c r="N75" i="1"/>
  <c r="M76" i="1"/>
  <c r="N76" i="1"/>
  <c r="M77" i="1"/>
  <c r="N77" i="1"/>
  <c r="R28" i="1"/>
  <c r="K63" i="1"/>
  <c r="O63" i="1"/>
  <c r="K64" i="1"/>
  <c r="O64" i="1"/>
  <c r="K65" i="1"/>
  <c r="K66" i="1"/>
  <c r="O66" i="1"/>
  <c r="K67" i="1"/>
  <c r="K68" i="1"/>
  <c r="K69" i="1"/>
  <c r="O69" i="1"/>
  <c r="K70" i="1"/>
  <c r="K71" i="1"/>
  <c r="O71" i="1"/>
  <c r="K72" i="1"/>
  <c r="O72" i="1"/>
  <c r="K73" i="1"/>
  <c r="O73" i="1"/>
  <c r="K74" i="1"/>
  <c r="O74" i="1"/>
  <c r="K75" i="1"/>
  <c r="K76" i="1"/>
  <c r="O76" i="1"/>
  <c r="K77" i="1"/>
  <c r="O77" i="1"/>
  <c r="K44" i="1"/>
  <c r="O44" i="1"/>
  <c r="K45" i="1"/>
  <c r="K46" i="1"/>
  <c r="K47" i="1"/>
  <c r="K48" i="1"/>
  <c r="O48" i="1"/>
  <c r="K49" i="1"/>
  <c r="O49" i="1"/>
  <c r="K50" i="1"/>
  <c r="O50" i="1"/>
  <c r="K51" i="1"/>
  <c r="O51" i="1"/>
  <c r="K52" i="1"/>
  <c r="O52" i="1"/>
  <c r="K53" i="1"/>
  <c r="O53" i="1"/>
  <c r="K54" i="1"/>
  <c r="O54" i="1"/>
  <c r="K55" i="1"/>
  <c r="K56" i="1"/>
  <c r="O56" i="1"/>
  <c r="K57" i="1"/>
  <c r="O57" i="1"/>
  <c r="K58" i="1"/>
  <c r="K59" i="1"/>
  <c r="O59" i="1"/>
  <c r="K60" i="1"/>
  <c r="O60" i="1"/>
  <c r="K61" i="1"/>
  <c r="K62" i="1"/>
  <c r="O62" i="1"/>
  <c r="K31" i="1"/>
  <c r="K32" i="1"/>
  <c r="O32" i="1"/>
  <c r="K33" i="1"/>
  <c r="O33" i="1"/>
  <c r="K34" i="1"/>
  <c r="O34" i="1"/>
  <c r="K35" i="1"/>
  <c r="K36" i="1"/>
  <c r="O36" i="1"/>
  <c r="K37" i="1"/>
  <c r="O37" i="1"/>
  <c r="K38" i="1"/>
  <c r="O38" i="1"/>
  <c r="K39" i="1"/>
  <c r="K40" i="1"/>
  <c r="O40" i="1"/>
  <c r="K41" i="1"/>
  <c r="O41" i="1"/>
  <c r="K42" i="1"/>
  <c r="O42" i="1"/>
  <c r="K43" i="1"/>
  <c r="O43" i="1"/>
  <c r="K25" i="1"/>
  <c r="O25" i="1"/>
  <c r="K26" i="1"/>
  <c r="K28" i="1"/>
  <c r="K29" i="1"/>
  <c r="O29" i="1"/>
  <c r="K30" i="1"/>
  <c r="O30" i="1"/>
  <c r="K13" i="1"/>
  <c r="O13" i="1"/>
  <c r="K14" i="1"/>
  <c r="O14" i="1"/>
  <c r="K15" i="1"/>
  <c r="O15" i="1"/>
  <c r="K16" i="1"/>
  <c r="K17" i="1"/>
  <c r="K18" i="1"/>
  <c r="O18" i="1"/>
  <c r="K19" i="1"/>
  <c r="O19" i="1"/>
  <c r="K20" i="1"/>
  <c r="O20" i="1"/>
  <c r="K21" i="1"/>
  <c r="O21" i="1"/>
  <c r="K22" i="1"/>
  <c r="K23" i="1"/>
  <c r="K24" i="1"/>
  <c r="O24" i="1"/>
  <c r="K12" i="1"/>
  <c r="I66" i="1"/>
  <c r="I67" i="1"/>
  <c r="I68" i="1"/>
  <c r="J68" i="1"/>
  <c r="I69" i="1"/>
  <c r="I70" i="1"/>
  <c r="I71" i="1"/>
  <c r="I72" i="1"/>
  <c r="J72" i="1"/>
  <c r="I73" i="1"/>
  <c r="I74" i="1"/>
  <c r="I75" i="1"/>
  <c r="I76" i="1"/>
  <c r="J76" i="1"/>
  <c r="I77" i="1"/>
  <c r="I44" i="1"/>
  <c r="I45" i="1"/>
  <c r="I46" i="1"/>
  <c r="J46" i="1"/>
  <c r="I47" i="1"/>
  <c r="I48" i="1"/>
  <c r="I49" i="1"/>
  <c r="I50" i="1"/>
  <c r="I51" i="1"/>
  <c r="I52" i="1"/>
  <c r="I53" i="1"/>
  <c r="I54" i="1"/>
  <c r="I55" i="1"/>
  <c r="I56" i="1"/>
  <c r="I57" i="1"/>
  <c r="I58" i="1"/>
  <c r="J58" i="1"/>
  <c r="I59" i="1"/>
  <c r="I60" i="1"/>
  <c r="I61" i="1"/>
  <c r="I62" i="1"/>
  <c r="I63" i="1"/>
  <c r="I64" i="1"/>
  <c r="I65" i="1"/>
  <c r="I34" i="1"/>
  <c r="J34" i="1"/>
  <c r="I35" i="1"/>
  <c r="I36" i="1"/>
  <c r="I37" i="1"/>
  <c r="I38" i="1"/>
  <c r="I39" i="1"/>
  <c r="I40" i="1"/>
  <c r="I41" i="1"/>
  <c r="I42" i="1"/>
  <c r="J42" i="1"/>
  <c r="I43" i="1"/>
  <c r="I26" i="1"/>
  <c r="I28" i="1"/>
  <c r="I29" i="1"/>
  <c r="J29" i="1"/>
  <c r="I30" i="1"/>
  <c r="I31" i="1"/>
  <c r="I32" i="1"/>
  <c r="I33" i="1"/>
  <c r="I20" i="1"/>
  <c r="I21" i="1"/>
  <c r="I22" i="1"/>
  <c r="I23" i="1"/>
  <c r="J23" i="1"/>
  <c r="I24" i="1"/>
  <c r="I25" i="1"/>
  <c r="I13" i="1"/>
  <c r="I14" i="1"/>
  <c r="J14" i="1"/>
  <c r="I15" i="1"/>
  <c r="I16" i="1"/>
  <c r="I17" i="1"/>
  <c r="I18" i="1"/>
  <c r="I19" i="1"/>
  <c r="I12" i="1"/>
  <c r="H75" i="1"/>
  <c r="J75" i="1"/>
  <c r="H76" i="1"/>
  <c r="H77" i="1"/>
  <c r="H45" i="1"/>
  <c r="J45" i="1"/>
  <c r="H46" i="1"/>
  <c r="H47" i="1"/>
  <c r="J47" i="1"/>
  <c r="H48" i="1"/>
  <c r="J48" i="1"/>
  <c r="H49" i="1"/>
  <c r="H50" i="1"/>
  <c r="J50" i="1"/>
  <c r="H51" i="1"/>
  <c r="H52" i="1"/>
  <c r="J52" i="1"/>
  <c r="H53" i="1"/>
  <c r="J53" i="1"/>
  <c r="H54" i="1"/>
  <c r="J54" i="1"/>
  <c r="H55" i="1"/>
  <c r="J55" i="1"/>
  <c r="H56" i="1"/>
  <c r="J56" i="1"/>
  <c r="H57" i="1"/>
  <c r="H58" i="1"/>
  <c r="H59" i="1"/>
  <c r="H60" i="1"/>
  <c r="J60" i="1"/>
  <c r="H61" i="1"/>
  <c r="J61" i="1"/>
  <c r="H62" i="1"/>
  <c r="J62" i="1"/>
  <c r="H63" i="1"/>
  <c r="J63" i="1"/>
  <c r="H64" i="1"/>
  <c r="J64" i="1"/>
  <c r="H65" i="1"/>
  <c r="H66" i="1"/>
  <c r="J66" i="1"/>
  <c r="H67" i="1"/>
  <c r="H68" i="1"/>
  <c r="H69" i="1"/>
  <c r="H70" i="1"/>
  <c r="J70" i="1"/>
  <c r="H71" i="1"/>
  <c r="J71" i="1"/>
  <c r="H72" i="1"/>
  <c r="H73" i="1"/>
  <c r="J73" i="1"/>
  <c r="H74" i="1"/>
  <c r="J74" i="1"/>
  <c r="H44" i="1"/>
  <c r="J44" i="1"/>
  <c r="H33" i="1"/>
  <c r="J33" i="1"/>
  <c r="H34" i="1"/>
  <c r="H35" i="1"/>
  <c r="H36" i="1"/>
  <c r="J36" i="1"/>
  <c r="H37" i="1"/>
  <c r="J37" i="1"/>
  <c r="H38" i="1"/>
  <c r="J38" i="1"/>
  <c r="H39" i="1"/>
  <c r="J39" i="1"/>
  <c r="H40" i="1"/>
  <c r="J40" i="1"/>
  <c r="H41" i="1"/>
  <c r="H42" i="1"/>
  <c r="H43" i="1"/>
  <c r="J43" i="1"/>
  <c r="H26" i="1"/>
  <c r="J26" i="1"/>
  <c r="H28" i="1"/>
  <c r="J28" i="1"/>
  <c r="H29" i="1"/>
  <c r="H30" i="1"/>
  <c r="J30" i="1"/>
  <c r="H31" i="1"/>
  <c r="J31" i="1"/>
  <c r="H32" i="1"/>
  <c r="J32" i="1"/>
  <c r="H25" i="1"/>
  <c r="J25" i="1"/>
  <c r="H24" i="1"/>
  <c r="J24" i="1"/>
  <c r="H23" i="1"/>
  <c r="H22" i="1"/>
  <c r="J22" i="1"/>
  <c r="H21" i="1"/>
  <c r="J21" i="1"/>
  <c r="H20" i="1"/>
  <c r="J20" i="1"/>
  <c r="H19" i="1"/>
  <c r="J19" i="1"/>
  <c r="H18" i="1"/>
  <c r="J18" i="1"/>
  <c r="H17" i="1"/>
  <c r="J17" i="1"/>
  <c r="H16" i="1"/>
  <c r="J16" i="1"/>
  <c r="H15" i="1"/>
  <c r="H14" i="1"/>
  <c r="H13" i="1"/>
  <c r="H12" i="1"/>
  <c r="J12" i="1"/>
  <c r="R77" i="1"/>
  <c r="R76" i="1"/>
  <c r="R75" i="1"/>
  <c r="R74" i="1"/>
  <c r="R73" i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30" i="1"/>
  <c r="R29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J69" i="1"/>
  <c r="J13" i="1"/>
  <c r="J41" i="1"/>
  <c r="O68" i="1"/>
  <c r="J35" i="1"/>
  <c r="O16" i="1"/>
  <c r="O47" i="1"/>
  <c r="J59" i="1"/>
  <c r="J51" i="1"/>
  <c r="J77" i="1"/>
  <c r="J65" i="1"/>
  <c r="J67" i="1"/>
  <c r="O55" i="1"/>
  <c r="J57" i="1"/>
  <c r="O75" i="1"/>
  <c r="O67" i="1"/>
  <c r="J49" i="1"/>
  <c r="J15" i="1"/>
  <c r="O23" i="1"/>
  <c r="J25" i="2"/>
  <c r="J51" i="2"/>
  <c r="J67" i="2"/>
  <c r="O83" i="2"/>
  <c r="O89" i="2"/>
  <c r="O48" i="2"/>
  <c r="O55" i="2"/>
  <c r="O54" i="2"/>
  <c r="J60" i="2"/>
  <c r="J66" i="2"/>
  <c r="O42" i="2"/>
  <c r="O32" i="2"/>
  <c r="O50" i="2"/>
  <c r="O77" i="2"/>
  <c r="J79" i="2"/>
  <c r="J33" i="2"/>
  <c r="O61" i="2"/>
  <c r="O62" i="2"/>
  <c r="O63" i="2"/>
  <c r="J68" i="2"/>
  <c r="J69" i="2"/>
  <c r="J53" i="2"/>
  <c r="O70" i="2"/>
  <c r="O26" i="2"/>
  <c r="O30" i="2"/>
  <c r="O39" i="2"/>
  <c r="J46" i="2"/>
  <c r="J47" i="2"/>
</calcChain>
</file>

<file path=xl/sharedStrings.xml><?xml version="1.0" encoding="utf-8"?>
<sst xmlns="http://schemas.openxmlformats.org/spreadsheetml/2006/main" count="666" uniqueCount="436">
  <si>
    <t>級數</t>
    <phoneticPr fontId="2" type="noConversion"/>
  </si>
  <si>
    <t>個人負擔</t>
    <phoneticPr fontId="2" type="noConversion"/>
  </si>
  <si>
    <t>個人負擔合計</t>
    <phoneticPr fontId="2" type="noConversion"/>
  </si>
  <si>
    <t>職業災害</t>
    <phoneticPr fontId="2" type="noConversion"/>
  </si>
  <si>
    <t>工資墊償</t>
    <phoneticPr fontId="2" type="noConversion"/>
  </si>
  <si>
    <t>部分工時</t>
    <phoneticPr fontId="2" type="noConversion"/>
  </si>
  <si>
    <t>11101-12540</t>
    <phoneticPr fontId="2" type="noConversion"/>
  </si>
  <si>
    <t>12541-13500</t>
    <phoneticPr fontId="2" type="noConversion"/>
  </si>
  <si>
    <t>13501-15840</t>
    <phoneticPr fontId="2" type="noConversion"/>
  </si>
  <si>
    <t>15841-16500</t>
    <phoneticPr fontId="2" type="noConversion"/>
  </si>
  <si>
    <t>16501-17280</t>
    <phoneticPr fontId="2" type="noConversion"/>
  </si>
  <si>
    <t>17281-17880</t>
    <phoneticPr fontId="2" type="noConversion"/>
  </si>
  <si>
    <t>24001-25200</t>
    <phoneticPr fontId="2" type="noConversion"/>
  </si>
  <si>
    <t>25201-26400</t>
    <phoneticPr fontId="2" type="noConversion"/>
  </si>
  <si>
    <t>26401-27600</t>
    <phoneticPr fontId="2" type="noConversion"/>
  </si>
  <si>
    <t>27601-28800</t>
    <phoneticPr fontId="2" type="noConversion"/>
  </si>
  <si>
    <t>28801-30300</t>
    <phoneticPr fontId="2" type="noConversion"/>
  </si>
  <si>
    <t>30301-31800</t>
    <phoneticPr fontId="2" type="noConversion"/>
  </si>
  <si>
    <t>31801-33300</t>
    <phoneticPr fontId="2" type="noConversion"/>
  </si>
  <si>
    <t>33301-34800</t>
    <phoneticPr fontId="2" type="noConversion"/>
  </si>
  <si>
    <t>34801-36300</t>
    <phoneticPr fontId="2" type="noConversion"/>
  </si>
  <si>
    <t>36301-38200</t>
    <phoneticPr fontId="2" type="noConversion"/>
  </si>
  <si>
    <t>38201-40100</t>
    <phoneticPr fontId="2" type="noConversion"/>
  </si>
  <si>
    <t>40101-42000</t>
    <phoneticPr fontId="2" type="noConversion"/>
  </si>
  <si>
    <t>42001-43900</t>
    <phoneticPr fontId="2" type="noConversion"/>
  </si>
  <si>
    <t>43901-45800</t>
    <phoneticPr fontId="2" type="noConversion"/>
  </si>
  <si>
    <t>45801-48200</t>
    <phoneticPr fontId="2" type="noConversion"/>
  </si>
  <si>
    <t>48201-50600</t>
    <phoneticPr fontId="2" type="noConversion"/>
  </si>
  <si>
    <t>50601-53000</t>
    <phoneticPr fontId="2" type="noConversion"/>
  </si>
  <si>
    <t>53001-55400</t>
    <phoneticPr fontId="2" type="noConversion"/>
  </si>
  <si>
    <t>55401-57800</t>
    <phoneticPr fontId="2" type="noConversion"/>
  </si>
  <si>
    <t>57801-60800</t>
    <phoneticPr fontId="2" type="noConversion"/>
  </si>
  <si>
    <t>60801-63800</t>
    <phoneticPr fontId="2" type="noConversion"/>
  </si>
  <si>
    <t>63801-66800</t>
    <phoneticPr fontId="2" type="noConversion"/>
  </si>
  <si>
    <t>66801-69800</t>
    <phoneticPr fontId="2" type="noConversion"/>
  </si>
  <si>
    <t>69801-72800</t>
    <phoneticPr fontId="2" type="noConversion"/>
  </si>
  <si>
    <t>72801-76500</t>
    <phoneticPr fontId="2" type="noConversion"/>
  </si>
  <si>
    <t>76501-80200</t>
    <phoneticPr fontId="2" type="noConversion"/>
  </si>
  <si>
    <t>83901-87600</t>
    <phoneticPr fontId="2" type="noConversion"/>
  </si>
  <si>
    <t>87601-92100</t>
    <phoneticPr fontId="2" type="noConversion"/>
  </si>
  <si>
    <t>92101-96600</t>
    <phoneticPr fontId="2" type="noConversion"/>
  </si>
  <si>
    <t>96601-101100</t>
    <phoneticPr fontId="2" type="noConversion"/>
  </si>
  <si>
    <t>105601-110100</t>
    <phoneticPr fontId="2" type="noConversion"/>
  </si>
  <si>
    <t>110101-115500</t>
    <phoneticPr fontId="2" type="noConversion"/>
  </si>
  <si>
    <t>115501-120900</t>
    <phoneticPr fontId="2" type="noConversion"/>
  </si>
  <si>
    <t>120901-126300</t>
    <phoneticPr fontId="2" type="noConversion"/>
  </si>
  <si>
    <t>126301-131700</t>
    <phoneticPr fontId="2" type="noConversion"/>
  </si>
  <si>
    <t>131701-137100</t>
    <phoneticPr fontId="2" type="noConversion"/>
  </si>
  <si>
    <t>137101-142500</t>
    <phoneticPr fontId="2" type="noConversion"/>
  </si>
  <si>
    <t>142501-147900</t>
    <phoneticPr fontId="2" type="noConversion"/>
  </si>
  <si>
    <t>147901-150000</t>
    <phoneticPr fontId="2" type="noConversion"/>
  </si>
  <si>
    <t>150001-156400</t>
    <phoneticPr fontId="2" type="noConversion"/>
  </si>
  <si>
    <t>156401-162800</t>
    <phoneticPr fontId="2" type="noConversion"/>
  </si>
  <si>
    <t>162801-169200</t>
    <phoneticPr fontId="2" type="noConversion"/>
  </si>
  <si>
    <t>169201-175600</t>
    <phoneticPr fontId="2" type="noConversion"/>
  </si>
  <si>
    <r>
      <t>175600</t>
    </r>
    <r>
      <rPr>
        <sz val="12"/>
        <rFont val="細明體"/>
        <family val="3"/>
        <charset val="136"/>
      </rPr>
      <t>以上</t>
    </r>
    <phoneticPr fontId="2" type="noConversion"/>
  </si>
  <si>
    <t>普通事故保險</t>
    <phoneticPr fontId="2" type="noConversion"/>
  </si>
  <si>
    <t>17881-19047</t>
    <phoneticPr fontId="2" type="noConversion"/>
  </si>
  <si>
    <t>普通事故費率</t>
  </si>
  <si>
    <t>就業保險費率</t>
    <phoneticPr fontId="2" type="noConversion"/>
  </si>
  <si>
    <r>
      <t>1,500</t>
    </r>
    <r>
      <rPr>
        <sz val="12"/>
        <color indexed="8"/>
        <rFont val="細明體"/>
        <family val="3"/>
        <charset val="136"/>
      </rPr>
      <t>以下</t>
    </r>
    <phoneticPr fontId="2" type="noConversion"/>
  </si>
  <si>
    <t>工資墊償費率</t>
    <phoneticPr fontId="2" type="noConversion"/>
  </si>
  <si>
    <t>職業災害費率</t>
    <phoneticPr fontId="2" type="noConversion"/>
  </si>
  <si>
    <t>第5級</t>
  </si>
  <si>
    <t>第6級</t>
  </si>
  <si>
    <t>第7級</t>
  </si>
  <si>
    <t>第8級</t>
  </si>
  <si>
    <t>第9級</t>
  </si>
  <si>
    <t>第10級</t>
  </si>
  <si>
    <t>第11級</t>
  </si>
  <si>
    <t>第12級</t>
  </si>
  <si>
    <t>第13級</t>
  </si>
  <si>
    <t>第14級</t>
  </si>
  <si>
    <t>第15級</t>
  </si>
  <si>
    <t>第16級</t>
  </si>
  <si>
    <t>第17級</t>
  </si>
  <si>
    <t>第18級</t>
  </si>
  <si>
    <t>第19級</t>
  </si>
  <si>
    <t>第21級</t>
  </si>
  <si>
    <t>第22級</t>
  </si>
  <si>
    <t>第23級</t>
  </si>
  <si>
    <t>第24級</t>
  </si>
  <si>
    <t>第25級</t>
  </si>
  <si>
    <t>第26級</t>
  </si>
  <si>
    <t>第27級</t>
  </si>
  <si>
    <t>第28級</t>
  </si>
  <si>
    <t>第29級</t>
  </si>
  <si>
    <t>第30級</t>
  </si>
  <si>
    <t>第31級</t>
  </si>
  <si>
    <t>第32級</t>
  </si>
  <si>
    <t>第33級</t>
  </si>
  <si>
    <t>第34級</t>
  </si>
  <si>
    <t>第35級</t>
  </si>
  <si>
    <t>第36級</t>
  </si>
  <si>
    <t>第37級</t>
  </si>
  <si>
    <t>第38級</t>
  </si>
  <si>
    <t>第39級</t>
  </si>
  <si>
    <t>第40級</t>
  </si>
  <si>
    <t>第41級</t>
  </si>
  <si>
    <t>第42級</t>
  </si>
  <si>
    <t>第43級</t>
  </si>
  <si>
    <t>第44級</t>
  </si>
  <si>
    <t>第45級</t>
  </si>
  <si>
    <t>第46級</t>
  </si>
  <si>
    <t>第47級</t>
  </si>
  <si>
    <t>第48級</t>
  </si>
  <si>
    <t>19048-20008</t>
    <phoneticPr fontId="2" type="noConversion"/>
  </si>
  <si>
    <t>勞   保   費   用</t>
    <phoneticPr fontId="2" type="noConversion"/>
  </si>
  <si>
    <t xml:space="preserve"> 月薪總額-起</t>
    <phoneticPr fontId="2" type="noConversion"/>
  </si>
  <si>
    <t xml:space="preserve"> 月薪總額-起</t>
    <phoneticPr fontId="2" type="noConversion"/>
  </si>
  <si>
    <t>健 保 費 用</t>
    <phoneticPr fontId="2" type="noConversion"/>
  </si>
  <si>
    <r>
      <rPr>
        <b/>
        <sz val="8"/>
        <color indexed="10"/>
        <rFont val="Arial"/>
        <family val="2"/>
      </rPr>
      <t>5</t>
    </r>
    <r>
      <rPr>
        <b/>
        <sz val="8"/>
        <color indexed="10"/>
        <rFont val="細明體"/>
        <family val="3"/>
        <charset val="136"/>
      </rPr>
      <t>、外籍人士</t>
    </r>
    <r>
      <rPr>
        <b/>
        <sz val="8"/>
        <color indexed="10"/>
        <rFont val="Arial"/>
        <family val="2"/>
      </rPr>
      <t>(</t>
    </r>
    <r>
      <rPr>
        <b/>
        <sz val="8"/>
        <color indexed="10"/>
        <rFont val="細明體"/>
        <family val="3"/>
        <charset val="136"/>
      </rPr>
      <t>若為本國籍人士配偶除外</t>
    </r>
    <r>
      <rPr>
        <b/>
        <sz val="8"/>
        <color indexed="10"/>
        <rFont val="Arial"/>
        <family val="2"/>
      </rPr>
      <t>)</t>
    </r>
    <r>
      <rPr>
        <b/>
        <sz val="8"/>
        <color indexed="10"/>
        <rFont val="細明體"/>
        <family val="3"/>
        <charset val="136"/>
      </rPr>
      <t>及年滿</t>
    </r>
    <r>
      <rPr>
        <b/>
        <sz val="8"/>
        <color indexed="10"/>
        <rFont val="Arial"/>
        <family val="2"/>
      </rPr>
      <t>65</t>
    </r>
    <r>
      <rPr>
        <b/>
        <sz val="8"/>
        <color indexed="10"/>
        <rFont val="細明體"/>
        <family val="3"/>
        <charset val="136"/>
      </rPr>
      <t>歲者，就業保險費不計算，請自行扣除該欄位。</t>
    </r>
    <phoneticPr fontId="2" type="noConversion"/>
  </si>
  <si>
    <t xml:space="preserve"> 月薪總額-迄</t>
    <phoneticPr fontId="2" type="noConversion"/>
  </si>
  <si>
    <r>
      <t>就業保險</t>
    </r>
    <r>
      <rPr>
        <sz val="8"/>
        <rFont val="標楷體"/>
        <family val="4"/>
        <charset val="136"/>
      </rPr>
      <t>(外籍或年滿65歲以上不適用)</t>
    </r>
    <phoneticPr fontId="2" type="noConversion"/>
  </si>
  <si>
    <t>雇   主   負   擔</t>
    <phoneticPr fontId="2" type="noConversion"/>
  </si>
  <si>
    <t>雇主
負擔</t>
    <phoneticPr fontId="2" type="noConversion"/>
  </si>
  <si>
    <t>個人
負擔</t>
    <phoneticPr fontId="2" type="noConversion"/>
  </si>
  <si>
    <t>勞退金提繳級距</t>
    <phoneticPr fontId="2" type="noConversion"/>
  </si>
  <si>
    <t>勞保
投保級距</t>
    <phoneticPr fontId="2" type="noConversion"/>
  </si>
  <si>
    <t>健保
投保級距</t>
    <phoneticPr fontId="2" type="noConversion"/>
  </si>
  <si>
    <t>勞退金-雇主負擔(6%)</t>
    <phoneticPr fontId="2" type="noConversion"/>
  </si>
  <si>
    <t>雇主負擔合計</t>
    <phoneticPr fontId="2" type="noConversion"/>
  </si>
  <si>
    <r>
      <t>3</t>
    </r>
    <r>
      <rPr>
        <b/>
        <sz val="8"/>
        <color indexed="12"/>
        <rFont val="細明體"/>
        <family val="3"/>
        <charset val="136"/>
      </rPr>
      <t>、健保個人負擔＝投保金額＊</t>
    </r>
    <r>
      <rPr>
        <b/>
        <sz val="8"/>
        <color indexed="10"/>
        <rFont val="Arial"/>
        <family val="2"/>
      </rPr>
      <t>4.69%</t>
    </r>
    <r>
      <rPr>
        <b/>
        <sz val="8"/>
        <color indexed="12"/>
        <rFont val="細明體"/>
        <family val="3"/>
        <charset val="136"/>
      </rPr>
      <t>＊</t>
    </r>
    <r>
      <rPr>
        <b/>
        <sz val="8"/>
        <color indexed="12"/>
        <rFont val="Arial"/>
        <family val="2"/>
      </rPr>
      <t>30%</t>
    </r>
    <r>
      <rPr>
        <b/>
        <sz val="8"/>
        <color indexed="12"/>
        <rFont val="細明體"/>
        <family val="3"/>
        <charset val="136"/>
      </rPr>
      <t>＊</t>
    </r>
    <r>
      <rPr>
        <b/>
        <sz val="8"/>
        <color indexed="12"/>
        <rFont val="Arial"/>
        <family val="2"/>
      </rPr>
      <t>(1+</t>
    </r>
    <r>
      <rPr>
        <b/>
        <sz val="8"/>
        <color indexed="12"/>
        <rFont val="細明體"/>
        <family val="3"/>
        <charset val="136"/>
      </rPr>
      <t>眷屬人數</t>
    </r>
    <r>
      <rPr>
        <b/>
        <sz val="8"/>
        <color indexed="12"/>
        <rFont val="Arial"/>
        <family val="2"/>
      </rPr>
      <t>)</t>
    </r>
    <phoneticPr fontId="2" type="noConversion"/>
  </si>
  <si>
    <r>
      <t>4</t>
    </r>
    <r>
      <rPr>
        <b/>
        <sz val="8"/>
        <color indexed="12"/>
        <rFont val="細明體"/>
        <family val="3"/>
        <charset val="136"/>
      </rPr>
      <t>、健保單位負擔＝投保金額＊</t>
    </r>
    <r>
      <rPr>
        <b/>
        <sz val="8"/>
        <color indexed="10"/>
        <rFont val="Arial"/>
        <family val="2"/>
      </rPr>
      <t>4.69%</t>
    </r>
    <r>
      <rPr>
        <b/>
        <sz val="8"/>
        <color indexed="12"/>
        <rFont val="細明體"/>
        <family val="3"/>
        <charset val="136"/>
      </rPr>
      <t>＊</t>
    </r>
    <r>
      <rPr>
        <b/>
        <sz val="8"/>
        <color indexed="12"/>
        <rFont val="Arial"/>
        <family val="2"/>
      </rPr>
      <t>60%</t>
    </r>
    <r>
      <rPr>
        <b/>
        <sz val="8"/>
        <color indexed="12"/>
        <rFont val="細明體"/>
        <family val="3"/>
        <charset val="136"/>
      </rPr>
      <t>＊</t>
    </r>
    <r>
      <rPr>
        <b/>
        <sz val="8"/>
        <color indexed="12"/>
        <rFont val="Arial"/>
        <family val="2"/>
      </rPr>
      <t>(1+0.61)      (0.61</t>
    </r>
    <r>
      <rPr>
        <b/>
        <sz val="8"/>
        <color indexed="12"/>
        <rFont val="細明體"/>
        <family val="3"/>
        <charset val="136"/>
      </rPr>
      <t>為平均眷口數</t>
    </r>
    <r>
      <rPr>
        <b/>
        <sz val="8"/>
        <color indexed="12"/>
        <rFont val="Arial"/>
        <family val="2"/>
      </rPr>
      <t>)</t>
    </r>
    <phoneticPr fontId="2" type="noConversion"/>
  </si>
  <si>
    <r>
      <t>註：勞保最高投保金額</t>
    </r>
    <r>
      <rPr>
        <b/>
        <sz val="8"/>
        <rFont val="Arial"/>
        <family val="2"/>
      </rPr>
      <t>$45,800</t>
    </r>
    <r>
      <rPr>
        <b/>
        <sz val="8"/>
        <rFont val="細明體"/>
        <family val="3"/>
        <charset val="136"/>
      </rPr>
      <t>元。健保最高投保金額</t>
    </r>
    <r>
      <rPr>
        <b/>
        <sz val="8"/>
        <rFont val="Arial"/>
        <family val="2"/>
      </rPr>
      <t>$182000</t>
    </r>
    <r>
      <rPr>
        <b/>
        <sz val="8"/>
        <rFont val="細明體"/>
        <family val="3"/>
        <charset val="136"/>
      </rPr>
      <t>。勞退金最高提繳金額</t>
    </r>
    <r>
      <rPr>
        <b/>
        <sz val="8"/>
        <rFont val="Arial"/>
        <family val="2"/>
      </rPr>
      <t>150,000</t>
    </r>
    <r>
      <rPr>
        <b/>
        <sz val="8"/>
        <rFont val="細明體"/>
        <family val="3"/>
        <charset val="136"/>
      </rPr>
      <t>元。</t>
    </r>
    <phoneticPr fontId="2" type="noConversion"/>
  </si>
  <si>
    <t>第20級</t>
  </si>
  <si>
    <t>1501-3000</t>
    <phoneticPr fontId="2" type="noConversion"/>
  </si>
  <si>
    <t>3001-4500</t>
    <phoneticPr fontId="2" type="noConversion"/>
  </si>
  <si>
    <t>4501-6000</t>
    <phoneticPr fontId="2" type="noConversion"/>
  </si>
  <si>
    <t>6001-7500</t>
    <phoneticPr fontId="2" type="noConversion"/>
  </si>
  <si>
    <t>7501-8700</t>
    <phoneticPr fontId="2" type="noConversion"/>
  </si>
  <si>
    <t>8701-9900</t>
    <phoneticPr fontId="2" type="noConversion"/>
  </si>
  <si>
    <r>
      <t>1500</t>
    </r>
    <r>
      <rPr>
        <sz val="12"/>
        <rFont val="細明體"/>
        <family val="3"/>
        <charset val="136"/>
      </rPr>
      <t>以下</t>
    </r>
    <phoneticPr fontId="2" type="noConversion"/>
  </si>
  <si>
    <t>9901-11100</t>
    <phoneticPr fontId="2" type="noConversion"/>
  </si>
  <si>
    <t>20009-21009</t>
    <phoneticPr fontId="2" type="noConversion"/>
  </si>
  <si>
    <t>21010-22000</t>
    <phoneticPr fontId="2" type="noConversion"/>
  </si>
  <si>
    <t>80201-83900</t>
    <phoneticPr fontId="2" type="noConversion"/>
  </si>
  <si>
    <t>101101-105600</t>
    <phoneticPr fontId="2" type="noConversion"/>
  </si>
  <si>
    <r>
      <t>1</t>
    </r>
    <r>
      <rPr>
        <b/>
        <sz val="8"/>
        <color indexed="12"/>
        <rFont val="細明體"/>
        <family val="3"/>
        <charset val="136"/>
      </rPr>
      <t>、勞保個人負擔：普通事故保險費＝投保金額＊普通保險費率</t>
    </r>
    <r>
      <rPr>
        <b/>
        <sz val="8"/>
        <color indexed="12"/>
        <rFont val="Arial"/>
        <family val="2"/>
      </rPr>
      <t>10%</t>
    </r>
    <r>
      <rPr>
        <b/>
        <sz val="8"/>
        <color indexed="12"/>
        <rFont val="細明體"/>
        <family val="3"/>
        <charset val="136"/>
      </rPr>
      <t>＊</t>
    </r>
    <r>
      <rPr>
        <b/>
        <sz val="8"/>
        <color indexed="12"/>
        <rFont val="Arial"/>
        <family val="2"/>
      </rPr>
      <t>20%</t>
    </r>
    <r>
      <rPr>
        <b/>
        <sz val="8"/>
        <color indexed="12"/>
        <rFont val="細明體"/>
        <family val="3"/>
        <charset val="136"/>
      </rPr>
      <t>；就業保險費</t>
    </r>
    <r>
      <rPr>
        <b/>
        <sz val="8"/>
        <color indexed="12"/>
        <rFont val="Arial"/>
        <family val="2"/>
      </rPr>
      <t>=</t>
    </r>
    <r>
      <rPr>
        <b/>
        <sz val="8"/>
        <color indexed="12"/>
        <rFont val="細明體"/>
        <family val="3"/>
        <charset val="136"/>
      </rPr>
      <t>投保金額＊就業保險費率</t>
    </r>
    <r>
      <rPr>
        <b/>
        <sz val="8"/>
        <color indexed="12"/>
        <rFont val="Arial"/>
        <family val="2"/>
      </rPr>
      <t>1%</t>
    </r>
    <r>
      <rPr>
        <b/>
        <sz val="8"/>
        <color indexed="12"/>
        <rFont val="細明體"/>
        <family val="3"/>
        <charset val="136"/>
      </rPr>
      <t>＊</t>
    </r>
    <r>
      <rPr>
        <b/>
        <sz val="8"/>
        <color indexed="12"/>
        <rFont val="Arial"/>
        <family val="2"/>
      </rPr>
      <t xml:space="preserve">20%  </t>
    </r>
    <phoneticPr fontId="2" type="noConversion"/>
  </si>
  <si>
    <r>
      <t>2</t>
    </r>
    <r>
      <rPr>
        <b/>
        <sz val="8"/>
        <color indexed="12"/>
        <rFont val="細明體"/>
        <family val="3"/>
        <charset val="136"/>
      </rPr>
      <t>、勞保單位負擔：普通事故保險費＝投保金額＊普通保險費率</t>
    </r>
    <r>
      <rPr>
        <b/>
        <sz val="8"/>
        <color indexed="12"/>
        <rFont val="Arial"/>
        <family val="2"/>
      </rPr>
      <t>10%</t>
    </r>
    <r>
      <rPr>
        <b/>
        <sz val="8"/>
        <color indexed="12"/>
        <rFont val="細明體"/>
        <family val="3"/>
        <charset val="136"/>
      </rPr>
      <t>＊</t>
    </r>
    <r>
      <rPr>
        <b/>
        <sz val="8"/>
        <color indexed="12"/>
        <rFont val="Arial"/>
        <family val="2"/>
      </rPr>
      <t>70%</t>
    </r>
    <r>
      <rPr>
        <b/>
        <sz val="8"/>
        <color indexed="12"/>
        <rFont val="細明體"/>
        <family val="3"/>
        <charset val="136"/>
      </rPr>
      <t>；就業保險費</t>
    </r>
    <r>
      <rPr>
        <b/>
        <sz val="8"/>
        <color indexed="12"/>
        <rFont val="Arial"/>
        <family val="2"/>
      </rPr>
      <t>=</t>
    </r>
    <r>
      <rPr>
        <b/>
        <sz val="8"/>
        <color indexed="12"/>
        <rFont val="細明體"/>
        <family val="3"/>
        <charset val="136"/>
      </rPr>
      <t>投保金額＊就業保險費率</t>
    </r>
    <r>
      <rPr>
        <b/>
        <sz val="8"/>
        <color indexed="12"/>
        <rFont val="Arial"/>
        <family val="2"/>
      </rPr>
      <t>1%</t>
    </r>
    <r>
      <rPr>
        <b/>
        <sz val="8"/>
        <color indexed="12"/>
        <rFont val="細明體"/>
        <family val="3"/>
        <charset val="136"/>
      </rPr>
      <t>＊</t>
    </r>
    <r>
      <rPr>
        <b/>
        <sz val="8"/>
        <color indexed="12"/>
        <rFont val="Arial"/>
        <family val="2"/>
      </rPr>
      <t>70%</t>
    </r>
    <r>
      <rPr>
        <b/>
        <sz val="8"/>
        <color indexed="12"/>
        <rFont val="細明體"/>
        <family val="3"/>
        <charset val="136"/>
      </rPr>
      <t>；</t>
    </r>
    <phoneticPr fontId="2" type="noConversion"/>
  </si>
  <si>
    <t>22001-23100</t>
    <phoneticPr fontId="2" type="noConversion"/>
  </si>
  <si>
    <t>23101-24000</t>
    <phoneticPr fontId="2" type="noConversion"/>
  </si>
  <si>
    <t>第1級</t>
    <phoneticPr fontId="2" type="noConversion"/>
  </si>
  <si>
    <t>第2級</t>
    <phoneticPr fontId="2" type="noConversion"/>
  </si>
  <si>
    <t>第3級</t>
    <phoneticPr fontId="2" type="noConversion"/>
  </si>
  <si>
    <t>第4級</t>
    <phoneticPr fontId="2" type="noConversion"/>
  </si>
  <si>
    <r>
      <t xml:space="preserve">                                </t>
    </r>
    <r>
      <rPr>
        <b/>
        <sz val="8"/>
        <color indexed="12"/>
        <rFont val="細明體"/>
        <family val="3"/>
        <charset val="136"/>
      </rPr>
      <t>職業災害保險費＝投保金額＊</t>
    </r>
    <r>
      <rPr>
        <b/>
        <sz val="8"/>
        <color indexed="12"/>
        <rFont val="Arial"/>
        <family val="2"/>
      </rPr>
      <t>0.10%</t>
    </r>
    <r>
      <rPr>
        <b/>
        <sz val="8"/>
        <color indexed="12"/>
        <rFont val="細明體"/>
        <family val="3"/>
        <charset val="136"/>
      </rPr>
      <t>；工資墊償基金＝投保金額＊</t>
    </r>
    <r>
      <rPr>
        <b/>
        <sz val="8"/>
        <color indexed="12"/>
        <rFont val="Arial"/>
        <family val="2"/>
      </rPr>
      <t>0.025%(</t>
    </r>
    <r>
      <rPr>
        <b/>
        <sz val="8"/>
        <color indexed="12"/>
        <rFont val="細明體"/>
        <family val="3"/>
        <charset val="136"/>
      </rPr>
      <t>實際分攤至各計畫經費</t>
    </r>
    <r>
      <rPr>
        <b/>
        <sz val="8"/>
        <color indexed="12"/>
        <rFont val="Arial"/>
        <family val="2"/>
      </rPr>
      <t>)</t>
    </r>
    <phoneticPr fontId="2" type="noConversion"/>
  </si>
  <si>
    <t>靜宜大學勞保、健保及勞退金每月個人與單位負擔費用對照表--108年1月起適用</t>
    <phoneticPr fontId="2" type="noConversion"/>
  </si>
  <si>
    <t>23801-24000</t>
    <phoneticPr fontId="2" type="noConversion"/>
  </si>
  <si>
    <t>靜宜大學勞保、健保及勞退金每月個人與單位負擔費用對照表--109年1月起適用</t>
    <phoneticPr fontId="2" type="noConversion"/>
  </si>
  <si>
    <t>22001-23100</t>
    <phoneticPr fontId="2" type="noConversion"/>
  </si>
  <si>
    <t>23101-23800</t>
    <phoneticPr fontId="2" type="noConversion"/>
  </si>
  <si>
    <t>說明：</t>
    <phoneticPr fontId="2" type="noConversion"/>
  </si>
  <si>
    <t>1.此表格是「月投保」。</t>
    <phoneticPr fontId="2" type="noConversion"/>
  </si>
  <si>
    <t>2.請將「每日之薪資」＊30天（不管當月是28日、29日、30日、31日）即為「月投保」之「月薪資總額」。</t>
    <phoneticPr fontId="2" type="noConversion"/>
  </si>
  <si>
    <t>3.「日投保」如何由此表格換算：由「月薪資總額」對應的保費除以30天即是（小數請無條件進位）。</t>
    <phoneticPr fontId="2" type="noConversion"/>
  </si>
  <si>
    <t>4.舉例：</t>
    <phoneticPr fontId="2" type="noConversion"/>
  </si>
  <si>
    <t>甲學生每天2小時＊$140＊30天＝$08,400(月薪資總額)==&gt;勞保投保級距為「11,100」</t>
    <phoneticPr fontId="2" type="noConversion"/>
  </si>
  <si>
    <t>乙學生每天4小時＊$140＊30天＝$16,800(月薪資總額)==&gt;勞保投保級距為「17,280」</t>
    <phoneticPr fontId="2" type="noConversion"/>
  </si>
  <si>
    <t>乙學生</t>
    <phoneticPr fontId="2" type="noConversion"/>
  </si>
  <si>
    <t>甲學生</t>
    <phoneticPr fontId="2" type="noConversion"/>
  </si>
  <si>
    <r>
      <t>甲學生</t>
    </r>
    <r>
      <rPr>
        <b/>
        <sz val="12"/>
        <color indexed="25"/>
        <rFont val="細明體"/>
        <family val="3"/>
        <charset val="136"/>
      </rPr>
      <t>每日</t>
    </r>
    <r>
      <rPr>
        <sz val="12"/>
        <color indexed="25"/>
        <rFont val="細明體"/>
        <family val="3"/>
        <charset val="136"/>
      </rPr>
      <t>：勞保-自付額 $08 ：勞保-雇主負擔 $28 ：勞退金-雇主負擔 $18 ：</t>
    </r>
    <phoneticPr fontId="2" type="noConversion"/>
  </si>
  <si>
    <r>
      <t>乙學生</t>
    </r>
    <r>
      <rPr>
        <b/>
        <sz val="12"/>
        <color indexed="25"/>
        <rFont val="細明體"/>
        <family val="3"/>
        <charset val="136"/>
      </rPr>
      <t>每日</t>
    </r>
    <r>
      <rPr>
        <sz val="12"/>
        <color indexed="25"/>
        <rFont val="細明體"/>
        <family val="3"/>
        <charset val="136"/>
      </rPr>
      <t>：勞保-自付額 $13 ：勞保-雇主負擔 $44 ：勞退金-雇主負擔 $35 ：</t>
    </r>
    <phoneticPr fontId="2" type="noConversion"/>
  </si>
  <si>
    <t>(靜宜大學)勞保、健保及勞退金每月個人與單位負擔費用對照表--107年1月起適用</t>
    <phoneticPr fontId="2" type="noConversion"/>
  </si>
  <si>
    <t>級數</t>
    <phoneticPr fontId="2" type="noConversion"/>
  </si>
  <si>
    <t>健 保 費 用</t>
    <phoneticPr fontId="2" type="noConversion"/>
  </si>
  <si>
    <t>勞退金-雇主負擔(6%)</t>
    <phoneticPr fontId="2" type="noConversion"/>
  </si>
  <si>
    <t>單日工讀時數</t>
    <phoneticPr fontId="2" type="noConversion"/>
  </si>
  <si>
    <t>單日費用</t>
    <phoneticPr fontId="2" type="noConversion"/>
  </si>
  <si>
    <t>雇   主   負   擔</t>
    <phoneticPr fontId="2" type="noConversion"/>
  </si>
  <si>
    <t>普通事故保險</t>
    <phoneticPr fontId="2" type="noConversion"/>
  </si>
  <si>
    <r>
      <t>就業保險</t>
    </r>
    <r>
      <rPr>
        <sz val="6"/>
        <rFont val="標楷體"/>
        <family val="4"/>
        <charset val="136"/>
      </rPr>
      <t>(外籍或年滿65歲以上不適用)</t>
    </r>
    <phoneticPr fontId="2" type="noConversion"/>
  </si>
  <si>
    <t>雇主負擔合計</t>
    <phoneticPr fontId="2" type="noConversion"/>
  </si>
  <si>
    <t>勞保雇主負擔</t>
    <phoneticPr fontId="2" type="noConversion"/>
  </si>
  <si>
    <t>勞退雇主負擔</t>
    <phoneticPr fontId="2" type="noConversion"/>
  </si>
  <si>
    <t>部分工時</t>
    <phoneticPr fontId="2" type="noConversion"/>
  </si>
  <si>
    <t>1500以下</t>
  </si>
  <si>
    <r>
      <t>1,500</t>
    </r>
    <r>
      <rPr>
        <sz val="12"/>
        <color indexed="8"/>
        <rFont val="細明體"/>
        <family val="3"/>
        <charset val="136"/>
      </rPr>
      <t>以下</t>
    </r>
    <phoneticPr fontId="2" type="noConversion"/>
  </si>
  <si>
    <t>1501-3000</t>
  </si>
  <si>
    <t>3001-4500</t>
  </si>
  <si>
    <r>
      <t>1</t>
    </r>
    <r>
      <rPr>
        <b/>
        <sz val="12"/>
        <rFont val="標楷體"/>
        <family val="4"/>
        <charset val="136"/>
      </rPr>
      <t>小時</t>
    </r>
    <phoneticPr fontId="2" type="noConversion"/>
  </si>
  <si>
    <t>4501-6000</t>
  </si>
  <si>
    <t>6001-7500</t>
  </si>
  <si>
    <t>7501-8700</t>
  </si>
  <si>
    <r>
      <t>2</t>
    </r>
    <r>
      <rPr>
        <b/>
        <sz val="12"/>
        <rFont val="標楷體"/>
        <family val="4"/>
        <charset val="136"/>
      </rPr>
      <t>小時</t>
    </r>
    <phoneticPr fontId="2" type="noConversion"/>
  </si>
  <si>
    <t>8701-9900</t>
  </si>
  <si>
    <t>9901-11100</t>
  </si>
  <si>
    <t>11101-12540</t>
  </si>
  <si>
    <t>12541-13500</t>
  </si>
  <si>
    <r>
      <t>3</t>
    </r>
    <r>
      <rPr>
        <b/>
        <sz val="12"/>
        <rFont val="標楷體"/>
        <family val="4"/>
        <charset val="136"/>
      </rPr>
      <t>小時</t>
    </r>
    <phoneticPr fontId="2" type="noConversion"/>
  </si>
  <si>
    <t>13501-15840</t>
  </si>
  <si>
    <t>15841-16500</t>
  </si>
  <si>
    <t>16501-17280</t>
  </si>
  <si>
    <r>
      <t>4</t>
    </r>
    <r>
      <rPr>
        <b/>
        <sz val="12"/>
        <rFont val="標楷體"/>
        <family val="4"/>
        <charset val="136"/>
      </rPr>
      <t>小時</t>
    </r>
    <phoneticPr fontId="2" type="noConversion"/>
  </si>
  <si>
    <t>17281-17880</t>
  </si>
  <si>
    <t>17881-19047</t>
  </si>
  <si>
    <t>19048-20008</t>
  </si>
  <si>
    <t>20009-21009</t>
  </si>
  <si>
    <r>
      <t>5</t>
    </r>
    <r>
      <rPr>
        <b/>
        <sz val="12"/>
        <rFont val="標楷體"/>
        <family val="4"/>
        <charset val="136"/>
      </rPr>
      <t>小時</t>
    </r>
    <phoneticPr fontId="2" type="noConversion"/>
  </si>
  <si>
    <r>
      <rPr>
        <b/>
        <sz val="8"/>
        <color indexed="20"/>
        <rFont val="標楷體"/>
        <family val="4"/>
        <charset val="136"/>
      </rPr>
      <t>第1</t>
    </r>
    <r>
      <rPr>
        <b/>
        <sz val="8"/>
        <color indexed="20"/>
        <rFont val="細明體"/>
        <family val="3"/>
        <charset val="136"/>
      </rPr>
      <t>級</t>
    </r>
    <r>
      <rPr>
        <sz val="8"/>
        <color indexed="8"/>
        <rFont val="標楷體"/>
        <family val="4"/>
        <charset val="136"/>
      </rPr>
      <t/>
    </r>
    <phoneticPr fontId="2" type="noConversion"/>
  </si>
  <si>
    <t>21010-22000</t>
  </si>
  <si>
    <t>第2級</t>
    <phoneticPr fontId="2" type="noConversion"/>
  </si>
  <si>
    <t>22001-22800</t>
  </si>
  <si>
    <t>第3級</t>
    <phoneticPr fontId="2" type="noConversion"/>
  </si>
  <si>
    <t>22801-24000</t>
  </si>
  <si>
    <t>第4級</t>
  </si>
  <si>
    <t>24001-25200</t>
  </si>
  <si>
    <r>
      <t>6</t>
    </r>
    <r>
      <rPr>
        <b/>
        <sz val="12"/>
        <rFont val="標楷體"/>
        <family val="4"/>
        <charset val="136"/>
      </rPr>
      <t>小時</t>
    </r>
    <phoneticPr fontId="2" type="noConversion"/>
  </si>
  <si>
    <t>25201-26400</t>
  </si>
  <si>
    <t>26401-27600</t>
  </si>
  <si>
    <t>27601-28800</t>
  </si>
  <si>
    <t>28801-30300</t>
  </si>
  <si>
    <r>
      <t>7</t>
    </r>
    <r>
      <rPr>
        <b/>
        <sz val="12"/>
        <rFont val="標楷體"/>
        <family val="4"/>
        <charset val="136"/>
      </rPr>
      <t>小時</t>
    </r>
    <phoneticPr fontId="2" type="noConversion"/>
  </si>
  <si>
    <t>30301-31800</t>
  </si>
  <si>
    <t>31801-33300</t>
  </si>
  <si>
    <t>33301-34800</t>
  </si>
  <si>
    <r>
      <t>8</t>
    </r>
    <r>
      <rPr>
        <b/>
        <sz val="12"/>
        <rFont val="標楷體"/>
        <family val="4"/>
        <charset val="136"/>
      </rPr>
      <t>小時</t>
    </r>
    <phoneticPr fontId="2" type="noConversion"/>
  </si>
  <si>
    <t>34801-36300</t>
  </si>
  <si>
    <t>36301-38200</t>
  </si>
  <si>
    <r>
      <t>9</t>
    </r>
    <r>
      <rPr>
        <b/>
        <sz val="12"/>
        <rFont val="標楷體"/>
        <family val="4"/>
        <charset val="136"/>
      </rPr>
      <t>小時</t>
    </r>
    <phoneticPr fontId="2" type="noConversion"/>
  </si>
  <si>
    <t>38201-40100</t>
  </si>
  <si>
    <t>40101-42000</t>
  </si>
  <si>
    <r>
      <t>10</t>
    </r>
    <r>
      <rPr>
        <b/>
        <sz val="12"/>
        <rFont val="標楷體"/>
        <family val="4"/>
        <charset val="136"/>
      </rPr>
      <t>小時</t>
    </r>
    <phoneticPr fontId="2" type="noConversion"/>
  </si>
  <si>
    <t>42001-43900</t>
  </si>
  <si>
    <t>43901-45800</t>
  </si>
  <si>
    <t>45801-48200</t>
  </si>
  <si>
    <t>48201-50600</t>
  </si>
  <si>
    <t>50601-53000</t>
  </si>
  <si>
    <t>53001-55400</t>
  </si>
  <si>
    <t>55401-57800</t>
  </si>
  <si>
    <t>57801-60800</t>
  </si>
  <si>
    <t>60801-63800</t>
  </si>
  <si>
    <t>63801-66800</t>
  </si>
  <si>
    <t>66801-69800</t>
  </si>
  <si>
    <t>69801-72800</t>
  </si>
  <si>
    <t>72801-76500</t>
  </si>
  <si>
    <t>76501-80200</t>
  </si>
  <si>
    <t>80200-83900</t>
  </si>
  <si>
    <t>83901-87600</t>
  </si>
  <si>
    <t>87601-92100</t>
  </si>
  <si>
    <t>92101-96600</t>
  </si>
  <si>
    <t>96601-101100</t>
  </si>
  <si>
    <t>101100-105600</t>
  </si>
  <si>
    <t>105601-110100</t>
  </si>
  <si>
    <t>110101-115500</t>
  </si>
  <si>
    <t>115501-120900</t>
  </si>
  <si>
    <t>120901-126300</t>
  </si>
  <si>
    <t>126301-131700</t>
  </si>
  <si>
    <t>131701-137100</t>
  </si>
  <si>
    <t>137101-142500</t>
  </si>
  <si>
    <t>142501-147900</t>
  </si>
  <si>
    <t>147901-150000</t>
  </si>
  <si>
    <t>150001-156400</t>
  </si>
  <si>
    <t>156401-162800</t>
  </si>
  <si>
    <t>162801-169200</t>
  </si>
  <si>
    <t>169201-175600</t>
  </si>
  <si>
    <t>第49級</t>
  </si>
  <si>
    <t>175600以上</t>
  </si>
  <si>
    <r>
      <rPr>
        <b/>
        <sz val="12"/>
        <rFont val="微軟正黑體"/>
        <family val="2"/>
        <charset val="136"/>
      </rPr>
      <t>說明：</t>
    </r>
    <phoneticPr fontId="2" type="noConversion"/>
  </si>
  <si>
    <r>
      <t>1.</t>
    </r>
    <r>
      <rPr>
        <sz val="12"/>
        <color indexed="25"/>
        <rFont val="微軟正黑體"/>
        <family val="2"/>
        <charset val="136"/>
      </rPr>
      <t>此表格為「月投保」計費方式。</t>
    </r>
    <phoneticPr fontId="2" type="noConversion"/>
  </si>
  <si>
    <r>
      <rPr>
        <sz val="12"/>
        <rFont val="標楷體"/>
        <family val="4"/>
        <charset val="136"/>
      </rPr>
      <t>職業災害費率</t>
    </r>
    <phoneticPr fontId="2" type="noConversion"/>
  </si>
  <si>
    <r>
      <rPr>
        <sz val="12"/>
        <rFont val="標楷體"/>
        <family val="4"/>
        <charset val="136"/>
      </rPr>
      <t>普通事故費率</t>
    </r>
  </si>
  <si>
    <r>
      <t>2.</t>
    </r>
    <r>
      <rPr>
        <sz val="12"/>
        <color indexed="25"/>
        <rFont val="微軟正黑體"/>
        <family val="2"/>
        <charset val="136"/>
      </rPr>
      <t>請將「每日之薪資」＊</t>
    </r>
    <r>
      <rPr>
        <sz val="12"/>
        <color indexed="25"/>
        <rFont val="Arial"/>
        <family val="2"/>
      </rPr>
      <t>30</t>
    </r>
    <r>
      <rPr>
        <sz val="12"/>
        <color indexed="25"/>
        <rFont val="微軟正黑體"/>
        <family val="2"/>
        <charset val="136"/>
      </rPr>
      <t>天（不管當月是</t>
    </r>
    <r>
      <rPr>
        <sz val="12"/>
        <color indexed="25"/>
        <rFont val="Arial"/>
        <family val="2"/>
      </rPr>
      <t>28</t>
    </r>
    <r>
      <rPr>
        <sz val="12"/>
        <color indexed="25"/>
        <rFont val="微軟正黑體"/>
        <family val="2"/>
        <charset val="136"/>
      </rPr>
      <t>日、</t>
    </r>
    <r>
      <rPr>
        <sz val="12"/>
        <color indexed="25"/>
        <rFont val="Arial"/>
        <family val="2"/>
      </rPr>
      <t>29</t>
    </r>
    <r>
      <rPr>
        <sz val="12"/>
        <color indexed="25"/>
        <rFont val="微軟正黑體"/>
        <family val="2"/>
        <charset val="136"/>
      </rPr>
      <t>日、</t>
    </r>
    <r>
      <rPr>
        <sz val="12"/>
        <color indexed="25"/>
        <rFont val="Arial"/>
        <family val="2"/>
      </rPr>
      <t>30</t>
    </r>
    <r>
      <rPr>
        <sz val="12"/>
        <color indexed="25"/>
        <rFont val="微軟正黑體"/>
        <family val="2"/>
        <charset val="136"/>
      </rPr>
      <t>日、</t>
    </r>
    <r>
      <rPr>
        <sz val="12"/>
        <color indexed="25"/>
        <rFont val="Arial"/>
        <family val="2"/>
      </rPr>
      <t>31</t>
    </r>
    <r>
      <rPr>
        <sz val="12"/>
        <color indexed="25"/>
        <rFont val="微軟正黑體"/>
        <family val="2"/>
        <charset val="136"/>
      </rPr>
      <t>日）即為「月投保」之「月薪資總額」。</t>
    </r>
    <phoneticPr fontId="2" type="noConversion"/>
  </si>
  <si>
    <r>
      <t>3.</t>
    </r>
    <r>
      <rPr>
        <sz val="12"/>
        <color indexed="25"/>
        <rFont val="微軟正黑體"/>
        <family val="2"/>
        <charset val="136"/>
      </rPr>
      <t>「日投保」如何由此表格換算：由「月薪資總額」對應的保費除以</t>
    </r>
    <r>
      <rPr>
        <sz val="12"/>
        <color indexed="25"/>
        <rFont val="Arial"/>
        <family val="2"/>
      </rPr>
      <t>30</t>
    </r>
    <r>
      <rPr>
        <sz val="12"/>
        <color indexed="25"/>
        <rFont val="微軟正黑體"/>
        <family val="2"/>
        <charset val="136"/>
      </rPr>
      <t>天即是（小數請無條件進位）。</t>
    </r>
    <phoneticPr fontId="2" type="noConversion"/>
  </si>
  <si>
    <r>
      <rPr>
        <sz val="12"/>
        <rFont val="標楷體"/>
        <family val="4"/>
        <charset val="136"/>
      </rPr>
      <t>工資墊償費率</t>
    </r>
    <phoneticPr fontId="2" type="noConversion"/>
  </si>
  <si>
    <r>
      <rPr>
        <sz val="12"/>
        <rFont val="標楷體"/>
        <family val="4"/>
        <charset val="136"/>
      </rPr>
      <t>就業保險費率</t>
    </r>
    <phoneticPr fontId="2" type="noConversion"/>
  </si>
  <si>
    <r>
      <t>4.</t>
    </r>
    <r>
      <rPr>
        <sz val="12"/>
        <color indexed="25"/>
        <rFont val="微軟正黑體"/>
        <family val="2"/>
        <charset val="136"/>
      </rPr>
      <t>舉例：</t>
    </r>
    <phoneticPr fontId="2" type="noConversion"/>
  </si>
  <si>
    <r>
      <t>A</t>
    </r>
    <r>
      <rPr>
        <sz val="12"/>
        <color indexed="25"/>
        <rFont val="微軟正黑體"/>
        <family val="2"/>
        <charset val="136"/>
      </rPr>
      <t>生每天</t>
    </r>
    <r>
      <rPr>
        <sz val="12"/>
        <color indexed="25"/>
        <rFont val="Arial"/>
        <family val="2"/>
      </rPr>
      <t>2</t>
    </r>
    <r>
      <rPr>
        <sz val="12"/>
        <color indexed="25"/>
        <rFont val="微軟正黑體"/>
        <family val="2"/>
        <charset val="136"/>
      </rPr>
      <t>小時＊</t>
    </r>
    <r>
      <rPr>
        <sz val="12"/>
        <color indexed="25"/>
        <rFont val="Arial"/>
        <family val="2"/>
      </rPr>
      <t>$150</t>
    </r>
    <r>
      <rPr>
        <sz val="12"/>
        <color indexed="25"/>
        <rFont val="微軟正黑體"/>
        <family val="2"/>
        <charset val="136"/>
      </rPr>
      <t>＊</t>
    </r>
    <r>
      <rPr>
        <sz val="12"/>
        <color indexed="25"/>
        <rFont val="Arial"/>
        <family val="2"/>
      </rPr>
      <t>30</t>
    </r>
    <r>
      <rPr>
        <sz val="12"/>
        <color indexed="25"/>
        <rFont val="微軟正黑體"/>
        <family val="2"/>
        <charset val="136"/>
      </rPr>
      <t>天＝</t>
    </r>
    <r>
      <rPr>
        <sz val="12"/>
        <color indexed="25"/>
        <rFont val="Arial"/>
        <family val="2"/>
      </rPr>
      <t>$09,000(</t>
    </r>
    <r>
      <rPr>
        <sz val="12"/>
        <color indexed="25"/>
        <rFont val="微軟正黑體"/>
        <family val="2"/>
        <charset val="136"/>
      </rPr>
      <t>月薪資總額</t>
    </r>
    <r>
      <rPr>
        <sz val="12"/>
        <color indexed="25"/>
        <rFont val="Arial"/>
        <family val="2"/>
      </rPr>
      <t>)==&gt;</t>
    </r>
    <r>
      <rPr>
        <sz val="12"/>
        <color indexed="25"/>
        <rFont val="微軟正黑體"/>
        <family val="2"/>
        <charset val="136"/>
      </rPr>
      <t>勞保投保級距為「</t>
    </r>
    <r>
      <rPr>
        <sz val="12"/>
        <color indexed="25"/>
        <rFont val="Arial"/>
        <family val="2"/>
      </rPr>
      <t>11,100</t>
    </r>
    <r>
      <rPr>
        <sz val="12"/>
        <color indexed="25"/>
        <rFont val="微軟正黑體"/>
        <family val="2"/>
        <charset val="136"/>
      </rPr>
      <t>」</t>
    </r>
    <phoneticPr fontId="2" type="noConversion"/>
  </si>
  <si>
    <r>
      <t>A</t>
    </r>
    <r>
      <rPr>
        <sz val="12"/>
        <color indexed="25"/>
        <rFont val="微軟正黑體"/>
        <family val="2"/>
        <charset val="136"/>
      </rPr>
      <t>生</t>
    </r>
    <r>
      <rPr>
        <b/>
        <sz val="12"/>
        <color indexed="25"/>
        <rFont val="微軟正黑體"/>
        <family val="2"/>
        <charset val="136"/>
      </rPr>
      <t>每日</t>
    </r>
    <r>
      <rPr>
        <sz val="12"/>
        <color indexed="25"/>
        <rFont val="微軟正黑體"/>
        <family val="2"/>
        <charset val="136"/>
      </rPr>
      <t>：勞保</t>
    </r>
    <r>
      <rPr>
        <sz val="12"/>
        <color indexed="25"/>
        <rFont val="Arial"/>
        <family val="2"/>
      </rPr>
      <t>-</t>
    </r>
    <r>
      <rPr>
        <sz val="12"/>
        <color indexed="25"/>
        <rFont val="微軟正黑體"/>
        <family val="2"/>
        <charset val="136"/>
      </rPr>
      <t>自付額</t>
    </r>
    <r>
      <rPr>
        <sz val="12"/>
        <color indexed="25"/>
        <rFont val="Arial"/>
        <family val="2"/>
      </rPr>
      <t xml:space="preserve"> $08 </t>
    </r>
    <r>
      <rPr>
        <sz val="12"/>
        <color indexed="25"/>
        <rFont val="微軟正黑體"/>
        <family val="2"/>
        <charset val="136"/>
      </rPr>
      <t>：勞保</t>
    </r>
    <r>
      <rPr>
        <sz val="12"/>
        <color indexed="25"/>
        <rFont val="Arial"/>
        <family val="2"/>
      </rPr>
      <t>-</t>
    </r>
    <r>
      <rPr>
        <sz val="12"/>
        <color indexed="25"/>
        <rFont val="微軟正黑體"/>
        <family val="2"/>
        <charset val="136"/>
      </rPr>
      <t>雇主負擔</t>
    </r>
    <r>
      <rPr>
        <sz val="12"/>
        <color indexed="25"/>
        <rFont val="Arial"/>
        <family val="2"/>
      </rPr>
      <t xml:space="preserve"> $29 </t>
    </r>
    <r>
      <rPr>
        <sz val="12"/>
        <color indexed="25"/>
        <rFont val="微軟正黑體"/>
        <family val="2"/>
        <charset val="136"/>
      </rPr>
      <t>：勞退金</t>
    </r>
    <r>
      <rPr>
        <sz val="12"/>
        <color indexed="25"/>
        <rFont val="Arial"/>
        <family val="2"/>
      </rPr>
      <t>-</t>
    </r>
    <r>
      <rPr>
        <sz val="12"/>
        <color indexed="25"/>
        <rFont val="微軟正黑體"/>
        <family val="2"/>
        <charset val="136"/>
      </rPr>
      <t>雇主負擔</t>
    </r>
    <r>
      <rPr>
        <sz val="12"/>
        <color indexed="25"/>
        <rFont val="Arial"/>
        <family val="2"/>
      </rPr>
      <t xml:space="preserve"> $20 </t>
    </r>
    <r>
      <rPr>
        <sz val="12"/>
        <color indexed="25"/>
        <rFont val="微軟正黑體"/>
        <family val="2"/>
        <charset val="136"/>
      </rPr>
      <t>：</t>
    </r>
    <phoneticPr fontId="2" type="noConversion"/>
  </si>
  <si>
    <r>
      <t>B</t>
    </r>
    <r>
      <rPr>
        <sz val="12"/>
        <color indexed="57"/>
        <rFont val="微軟正黑體"/>
        <family val="2"/>
        <charset val="136"/>
      </rPr>
      <t>生每天</t>
    </r>
    <r>
      <rPr>
        <sz val="12"/>
        <color indexed="57"/>
        <rFont val="Arial"/>
        <family val="2"/>
      </rPr>
      <t>4</t>
    </r>
    <r>
      <rPr>
        <sz val="12"/>
        <color indexed="57"/>
        <rFont val="微軟正黑體"/>
        <family val="2"/>
        <charset val="136"/>
      </rPr>
      <t>小時＊</t>
    </r>
    <r>
      <rPr>
        <sz val="12"/>
        <color indexed="57"/>
        <rFont val="Arial"/>
        <family val="2"/>
      </rPr>
      <t>$150</t>
    </r>
    <r>
      <rPr>
        <sz val="12"/>
        <color indexed="57"/>
        <rFont val="微軟正黑體"/>
        <family val="2"/>
        <charset val="136"/>
      </rPr>
      <t>＊</t>
    </r>
    <r>
      <rPr>
        <sz val="12"/>
        <color indexed="57"/>
        <rFont val="Arial"/>
        <family val="2"/>
      </rPr>
      <t>30</t>
    </r>
    <r>
      <rPr>
        <sz val="12"/>
        <color indexed="57"/>
        <rFont val="微軟正黑體"/>
        <family val="2"/>
        <charset val="136"/>
      </rPr>
      <t>天＝</t>
    </r>
    <r>
      <rPr>
        <sz val="12"/>
        <color indexed="57"/>
        <rFont val="Arial"/>
        <family val="2"/>
      </rPr>
      <t>$18,000(</t>
    </r>
    <r>
      <rPr>
        <sz val="12"/>
        <color indexed="57"/>
        <rFont val="微軟正黑體"/>
        <family val="2"/>
        <charset val="136"/>
      </rPr>
      <t>月薪資總額</t>
    </r>
    <r>
      <rPr>
        <sz val="12"/>
        <color indexed="57"/>
        <rFont val="Arial"/>
        <family val="2"/>
      </rPr>
      <t>)==&gt;</t>
    </r>
    <r>
      <rPr>
        <sz val="12"/>
        <color indexed="57"/>
        <rFont val="微軟正黑體"/>
        <family val="2"/>
        <charset val="136"/>
      </rPr>
      <t>勞保投保級距為「</t>
    </r>
    <r>
      <rPr>
        <sz val="12"/>
        <color indexed="57"/>
        <rFont val="Arial"/>
        <family val="2"/>
      </rPr>
      <t>19,047</t>
    </r>
    <r>
      <rPr>
        <sz val="12"/>
        <color indexed="57"/>
        <rFont val="微軟正黑體"/>
        <family val="2"/>
        <charset val="136"/>
      </rPr>
      <t>」</t>
    </r>
    <phoneticPr fontId="2" type="noConversion"/>
  </si>
  <si>
    <r>
      <t>B</t>
    </r>
    <r>
      <rPr>
        <sz val="12"/>
        <color indexed="57"/>
        <rFont val="微軟正黑體"/>
        <family val="2"/>
        <charset val="136"/>
      </rPr>
      <t>生</t>
    </r>
    <r>
      <rPr>
        <b/>
        <sz val="12"/>
        <color indexed="57"/>
        <rFont val="微軟正黑體"/>
        <family val="2"/>
        <charset val="136"/>
      </rPr>
      <t>每日</t>
    </r>
    <r>
      <rPr>
        <sz val="12"/>
        <color indexed="57"/>
        <rFont val="微軟正黑體"/>
        <family val="2"/>
        <charset val="136"/>
      </rPr>
      <t>：勞保</t>
    </r>
    <r>
      <rPr>
        <sz val="12"/>
        <color indexed="57"/>
        <rFont val="Arial"/>
        <family val="2"/>
      </rPr>
      <t>-</t>
    </r>
    <r>
      <rPr>
        <sz val="12"/>
        <color indexed="57"/>
        <rFont val="微軟正黑體"/>
        <family val="2"/>
        <charset val="136"/>
      </rPr>
      <t>自付額</t>
    </r>
    <r>
      <rPr>
        <sz val="12"/>
        <color indexed="57"/>
        <rFont val="Arial"/>
        <family val="2"/>
      </rPr>
      <t xml:space="preserve"> $14 </t>
    </r>
    <r>
      <rPr>
        <sz val="12"/>
        <color indexed="57"/>
        <rFont val="微軟正黑體"/>
        <family val="2"/>
        <charset val="136"/>
      </rPr>
      <t>：勞保</t>
    </r>
    <r>
      <rPr>
        <sz val="12"/>
        <color indexed="57"/>
        <rFont val="Arial"/>
        <family val="2"/>
      </rPr>
      <t>-</t>
    </r>
    <r>
      <rPr>
        <sz val="12"/>
        <color indexed="57"/>
        <rFont val="微軟正黑體"/>
        <family val="2"/>
        <charset val="136"/>
      </rPr>
      <t>雇主負擔</t>
    </r>
    <r>
      <rPr>
        <sz val="12"/>
        <color indexed="57"/>
        <rFont val="Arial"/>
        <family val="2"/>
      </rPr>
      <t xml:space="preserve"> $50 </t>
    </r>
    <r>
      <rPr>
        <sz val="12"/>
        <color indexed="57"/>
        <rFont val="微軟正黑體"/>
        <family val="2"/>
        <charset val="136"/>
      </rPr>
      <t>：勞退金</t>
    </r>
    <r>
      <rPr>
        <sz val="12"/>
        <color indexed="57"/>
        <rFont val="Arial"/>
        <family val="2"/>
      </rPr>
      <t>-</t>
    </r>
    <r>
      <rPr>
        <sz val="12"/>
        <color indexed="57"/>
        <rFont val="微軟正黑體"/>
        <family val="2"/>
        <charset val="136"/>
      </rPr>
      <t>雇主負擔</t>
    </r>
    <r>
      <rPr>
        <sz val="12"/>
        <color indexed="57"/>
        <rFont val="Arial"/>
        <family val="2"/>
      </rPr>
      <t xml:space="preserve"> $38</t>
    </r>
    <r>
      <rPr>
        <sz val="12"/>
        <color indexed="57"/>
        <rFont val="微軟正黑體"/>
        <family val="2"/>
        <charset val="136"/>
      </rPr>
      <t>：</t>
    </r>
    <phoneticPr fontId="2" type="noConversion"/>
  </si>
  <si>
    <r>
      <t>1</t>
    </r>
    <r>
      <rPr>
        <b/>
        <sz val="12"/>
        <color indexed="12"/>
        <rFont val="標楷體"/>
        <family val="4"/>
        <charset val="136"/>
      </rPr>
      <t>、勞保個人負擔：普通事故保險費＝投保金額＊普通保險費率</t>
    </r>
    <r>
      <rPr>
        <b/>
        <sz val="12"/>
        <color indexed="12"/>
        <rFont val="Arial"/>
        <family val="2"/>
      </rPr>
      <t>10%</t>
    </r>
    <r>
      <rPr>
        <b/>
        <sz val="12"/>
        <color indexed="12"/>
        <rFont val="標楷體"/>
        <family val="4"/>
        <charset val="136"/>
      </rPr>
      <t>＊</t>
    </r>
    <r>
      <rPr>
        <b/>
        <sz val="12"/>
        <color indexed="12"/>
        <rFont val="Arial"/>
        <family val="2"/>
      </rPr>
      <t>20%</t>
    </r>
    <r>
      <rPr>
        <b/>
        <sz val="12"/>
        <color indexed="12"/>
        <rFont val="標楷體"/>
        <family val="4"/>
        <charset val="136"/>
      </rPr>
      <t>；就業保險費</t>
    </r>
    <r>
      <rPr>
        <b/>
        <sz val="12"/>
        <color indexed="12"/>
        <rFont val="Arial"/>
        <family val="2"/>
      </rPr>
      <t>=</t>
    </r>
    <r>
      <rPr>
        <b/>
        <sz val="12"/>
        <color indexed="12"/>
        <rFont val="標楷體"/>
        <family val="4"/>
        <charset val="136"/>
      </rPr>
      <t>投保金額＊就業保險費率</t>
    </r>
    <r>
      <rPr>
        <b/>
        <sz val="12"/>
        <color indexed="12"/>
        <rFont val="Arial"/>
        <family val="2"/>
      </rPr>
      <t>1%</t>
    </r>
    <r>
      <rPr>
        <b/>
        <sz val="12"/>
        <color indexed="12"/>
        <rFont val="標楷體"/>
        <family val="4"/>
        <charset val="136"/>
      </rPr>
      <t>＊</t>
    </r>
    <r>
      <rPr>
        <b/>
        <sz val="12"/>
        <color indexed="12"/>
        <rFont val="Arial"/>
        <family val="2"/>
      </rPr>
      <t xml:space="preserve">20%  </t>
    </r>
    <phoneticPr fontId="2" type="noConversion"/>
  </si>
  <si>
    <r>
      <t>2</t>
    </r>
    <r>
      <rPr>
        <b/>
        <sz val="12"/>
        <color indexed="12"/>
        <rFont val="標楷體"/>
        <family val="4"/>
        <charset val="136"/>
      </rPr>
      <t>、勞保單位負擔：普通事故保險費＝投保金額＊普通保險費率</t>
    </r>
    <r>
      <rPr>
        <b/>
        <sz val="12"/>
        <color indexed="12"/>
        <rFont val="Arial"/>
        <family val="2"/>
      </rPr>
      <t>10%</t>
    </r>
    <r>
      <rPr>
        <b/>
        <sz val="12"/>
        <color indexed="12"/>
        <rFont val="標楷體"/>
        <family val="4"/>
        <charset val="136"/>
      </rPr>
      <t>＊</t>
    </r>
    <r>
      <rPr>
        <b/>
        <sz val="12"/>
        <color indexed="12"/>
        <rFont val="Arial"/>
        <family val="2"/>
      </rPr>
      <t>70%</t>
    </r>
    <r>
      <rPr>
        <b/>
        <sz val="12"/>
        <color indexed="12"/>
        <rFont val="標楷體"/>
        <family val="4"/>
        <charset val="136"/>
      </rPr>
      <t>；就業保險費</t>
    </r>
    <r>
      <rPr>
        <b/>
        <sz val="12"/>
        <color indexed="12"/>
        <rFont val="Arial"/>
        <family val="2"/>
      </rPr>
      <t>=</t>
    </r>
    <r>
      <rPr>
        <b/>
        <sz val="12"/>
        <color indexed="12"/>
        <rFont val="標楷體"/>
        <family val="4"/>
        <charset val="136"/>
      </rPr>
      <t>投保金額＊就業保險費率</t>
    </r>
    <r>
      <rPr>
        <b/>
        <sz val="12"/>
        <color indexed="12"/>
        <rFont val="Arial"/>
        <family val="2"/>
      </rPr>
      <t>1%</t>
    </r>
    <r>
      <rPr>
        <b/>
        <sz val="12"/>
        <color indexed="12"/>
        <rFont val="標楷體"/>
        <family val="4"/>
        <charset val="136"/>
      </rPr>
      <t>＊</t>
    </r>
    <r>
      <rPr>
        <b/>
        <sz val="12"/>
        <color indexed="12"/>
        <rFont val="Arial"/>
        <family val="2"/>
      </rPr>
      <t>70%</t>
    </r>
    <r>
      <rPr>
        <b/>
        <sz val="12"/>
        <color indexed="12"/>
        <rFont val="標楷體"/>
        <family val="4"/>
        <charset val="136"/>
      </rPr>
      <t>；</t>
    </r>
    <phoneticPr fontId="2" type="noConversion"/>
  </si>
  <si>
    <r>
      <t xml:space="preserve">                                </t>
    </r>
    <r>
      <rPr>
        <b/>
        <sz val="12"/>
        <color indexed="12"/>
        <rFont val="標楷體"/>
        <family val="4"/>
        <charset val="136"/>
      </rPr>
      <t>職業災害保險費＝投保金額＊</t>
    </r>
    <r>
      <rPr>
        <b/>
        <sz val="12"/>
        <color indexed="12"/>
        <rFont val="Arial"/>
        <family val="2"/>
      </rPr>
      <t>0.10%</t>
    </r>
    <r>
      <rPr>
        <b/>
        <sz val="12"/>
        <color indexed="12"/>
        <rFont val="標楷體"/>
        <family val="4"/>
        <charset val="136"/>
      </rPr>
      <t>；工資墊償基金＝投保金額＊</t>
    </r>
    <r>
      <rPr>
        <b/>
        <sz val="12"/>
        <color indexed="12"/>
        <rFont val="Arial"/>
        <family val="2"/>
      </rPr>
      <t>0.025%(</t>
    </r>
    <r>
      <rPr>
        <b/>
        <sz val="12"/>
        <color indexed="12"/>
        <rFont val="標楷體"/>
        <family val="4"/>
        <charset val="136"/>
      </rPr>
      <t>實際分攤至各計畫經費</t>
    </r>
    <r>
      <rPr>
        <b/>
        <sz val="12"/>
        <color indexed="12"/>
        <rFont val="Arial"/>
        <family val="2"/>
      </rPr>
      <t>)</t>
    </r>
    <phoneticPr fontId="2" type="noConversion"/>
  </si>
  <si>
    <r>
      <rPr>
        <b/>
        <sz val="12"/>
        <color indexed="10"/>
        <rFont val="Arial"/>
        <family val="2"/>
      </rPr>
      <t>3</t>
    </r>
    <r>
      <rPr>
        <b/>
        <sz val="12"/>
        <color indexed="10"/>
        <rFont val="標楷體"/>
        <family val="4"/>
        <charset val="136"/>
      </rPr>
      <t>、外籍人士</t>
    </r>
    <r>
      <rPr>
        <b/>
        <sz val="12"/>
        <color indexed="10"/>
        <rFont val="Arial"/>
        <family val="2"/>
      </rPr>
      <t>(</t>
    </r>
    <r>
      <rPr>
        <b/>
        <sz val="12"/>
        <color indexed="10"/>
        <rFont val="標楷體"/>
        <family val="4"/>
        <charset val="136"/>
      </rPr>
      <t>若為本國籍人士配偶除外</t>
    </r>
    <r>
      <rPr>
        <b/>
        <sz val="12"/>
        <color indexed="10"/>
        <rFont val="Arial"/>
        <family val="2"/>
      </rPr>
      <t>)</t>
    </r>
    <r>
      <rPr>
        <b/>
        <sz val="12"/>
        <color indexed="10"/>
        <rFont val="標楷體"/>
        <family val="4"/>
        <charset val="136"/>
      </rPr>
      <t>及年滿</t>
    </r>
    <r>
      <rPr>
        <b/>
        <sz val="12"/>
        <color indexed="10"/>
        <rFont val="Arial"/>
        <family val="2"/>
      </rPr>
      <t>65</t>
    </r>
    <r>
      <rPr>
        <b/>
        <sz val="12"/>
        <color indexed="10"/>
        <rFont val="標楷體"/>
        <family val="4"/>
        <charset val="136"/>
      </rPr>
      <t>歲者，就業保險費不計算，請自行扣除該欄位。</t>
    </r>
    <phoneticPr fontId="2" type="noConversion"/>
  </si>
  <si>
    <r>
      <rPr>
        <b/>
        <u/>
        <sz val="12"/>
        <color indexed="25"/>
        <rFont val="標楷體"/>
        <family val="4"/>
        <charset val="136"/>
      </rPr>
      <t>靜宜大學勞保、健保及勞退金每月個人與單位負擔費用對照表</t>
    </r>
    <r>
      <rPr>
        <b/>
        <u/>
        <sz val="12"/>
        <color indexed="25"/>
        <rFont val="Arial"/>
        <family val="2"/>
      </rPr>
      <t>-108</t>
    </r>
    <r>
      <rPr>
        <b/>
        <u/>
        <sz val="12"/>
        <color indexed="25"/>
        <rFont val="標楷體"/>
        <family val="4"/>
        <charset val="136"/>
      </rPr>
      <t>年</t>
    </r>
    <r>
      <rPr>
        <b/>
        <u/>
        <sz val="12"/>
        <color indexed="25"/>
        <rFont val="Arial"/>
        <family val="2"/>
      </rPr>
      <t>1</t>
    </r>
    <r>
      <rPr>
        <b/>
        <u/>
        <sz val="12"/>
        <color indexed="25"/>
        <rFont val="標楷體"/>
        <family val="4"/>
        <charset val="136"/>
      </rPr>
      <t>月起適用</t>
    </r>
    <phoneticPr fontId="2" type="noConversion"/>
  </si>
  <si>
    <r>
      <rPr>
        <sz val="12"/>
        <rFont val="標楷體"/>
        <family val="4"/>
        <charset val="136"/>
      </rPr>
      <t>級數</t>
    </r>
    <phoneticPr fontId="2" type="noConversion"/>
  </si>
  <si>
    <r>
      <t xml:space="preserve"> </t>
    </r>
    <r>
      <rPr>
        <sz val="12"/>
        <rFont val="標楷體"/>
        <family val="4"/>
        <charset val="136"/>
      </rPr>
      <t>月薪總額</t>
    </r>
    <r>
      <rPr>
        <sz val="12"/>
        <rFont val="Arial"/>
        <family val="2"/>
      </rPr>
      <t>-</t>
    </r>
    <r>
      <rPr>
        <sz val="12"/>
        <rFont val="標楷體"/>
        <family val="4"/>
        <charset val="136"/>
      </rPr>
      <t>起</t>
    </r>
    <phoneticPr fontId="2" type="noConversion"/>
  </si>
  <si>
    <r>
      <t xml:space="preserve"> </t>
    </r>
    <r>
      <rPr>
        <sz val="12"/>
        <rFont val="標楷體"/>
        <family val="4"/>
        <charset val="136"/>
      </rPr>
      <t>月薪總額</t>
    </r>
    <r>
      <rPr>
        <sz val="12"/>
        <rFont val="Arial"/>
        <family val="2"/>
      </rPr>
      <t>-</t>
    </r>
    <r>
      <rPr>
        <sz val="12"/>
        <rFont val="標楷體"/>
        <family val="4"/>
        <charset val="136"/>
      </rPr>
      <t>起</t>
    </r>
    <phoneticPr fontId="2" type="noConversion"/>
  </si>
  <si>
    <r>
      <t xml:space="preserve"> </t>
    </r>
    <r>
      <rPr>
        <sz val="12"/>
        <rFont val="標楷體"/>
        <family val="4"/>
        <charset val="136"/>
      </rPr>
      <t>月薪總額</t>
    </r>
    <r>
      <rPr>
        <sz val="12"/>
        <rFont val="Arial"/>
        <family val="2"/>
      </rPr>
      <t>-</t>
    </r>
    <r>
      <rPr>
        <sz val="12"/>
        <rFont val="標楷體"/>
        <family val="4"/>
        <charset val="136"/>
      </rPr>
      <t>迄</t>
    </r>
    <phoneticPr fontId="2" type="noConversion"/>
  </si>
  <si>
    <r>
      <rPr>
        <sz val="12"/>
        <rFont val="標楷體"/>
        <family val="4"/>
        <charset val="136"/>
      </rPr>
      <t>勞保
投保級距</t>
    </r>
    <phoneticPr fontId="2" type="noConversion"/>
  </si>
  <si>
    <r>
      <rPr>
        <sz val="12"/>
        <rFont val="標楷體"/>
        <family val="4"/>
        <charset val="136"/>
      </rPr>
      <t>健保
投保級距</t>
    </r>
    <phoneticPr fontId="2" type="noConversion"/>
  </si>
  <si>
    <r>
      <rPr>
        <sz val="12"/>
        <rFont val="標楷體"/>
        <family val="4"/>
        <charset val="136"/>
      </rPr>
      <t>勞退金提繳級距</t>
    </r>
    <phoneticPr fontId="2" type="noConversion"/>
  </si>
  <si>
    <r>
      <rPr>
        <sz val="12"/>
        <rFont val="標楷體"/>
        <family val="4"/>
        <charset val="136"/>
      </rPr>
      <t>勞</t>
    </r>
    <r>
      <rPr>
        <sz val="12"/>
        <rFont val="Arial"/>
        <family val="2"/>
      </rPr>
      <t xml:space="preserve">   </t>
    </r>
    <r>
      <rPr>
        <sz val="12"/>
        <rFont val="標楷體"/>
        <family val="4"/>
        <charset val="136"/>
      </rPr>
      <t>保</t>
    </r>
    <r>
      <rPr>
        <sz val="12"/>
        <rFont val="Arial"/>
        <family val="2"/>
      </rPr>
      <t xml:space="preserve">   </t>
    </r>
    <r>
      <rPr>
        <sz val="12"/>
        <rFont val="標楷體"/>
        <family val="4"/>
        <charset val="136"/>
      </rPr>
      <t>費</t>
    </r>
    <r>
      <rPr>
        <sz val="12"/>
        <rFont val="Arial"/>
        <family val="2"/>
      </rPr>
      <t xml:space="preserve">   </t>
    </r>
    <r>
      <rPr>
        <sz val="12"/>
        <rFont val="標楷體"/>
        <family val="4"/>
        <charset val="136"/>
      </rPr>
      <t>用</t>
    </r>
    <phoneticPr fontId="2" type="noConversion"/>
  </si>
  <si>
    <r>
      <rPr>
        <sz val="12"/>
        <rFont val="標楷體"/>
        <family val="4"/>
        <charset val="136"/>
      </rPr>
      <t>健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>保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>費</t>
    </r>
    <r>
      <rPr>
        <sz val="12"/>
        <rFont val="Arial"/>
        <family val="2"/>
      </rPr>
      <t xml:space="preserve"> </t>
    </r>
    <r>
      <rPr>
        <sz val="12"/>
        <rFont val="標楷體"/>
        <family val="4"/>
        <charset val="136"/>
      </rPr>
      <t>用</t>
    </r>
    <phoneticPr fontId="2" type="noConversion"/>
  </si>
  <si>
    <r>
      <rPr>
        <b/>
        <sz val="12"/>
        <color indexed="10"/>
        <rFont val="標楷體"/>
        <family val="4"/>
        <charset val="136"/>
      </rPr>
      <t>勞退金</t>
    </r>
    <r>
      <rPr>
        <b/>
        <sz val="12"/>
        <color indexed="10"/>
        <rFont val="Arial"/>
        <family val="2"/>
      </rPr>
      <t>-</t>
    </r>
    <r>
      <rPr>
        <b/>
        <sz val="12"/>
        <color indexed="10"/>
        <rFont val="標楷體"/>
        <family val="4"/>
        <charset val="136"/>
      </rPr>
      <t>雇主負擔</t>
    </r>
    <r>
      <rPr>
        <b/>
        <sz val="12"/>
        <color indexed="10"/>
        <rFont val="Arial"/>
        <family val="2"/>
      </rPr>
      <t>(6%)</t>
    </r>
    <phoneticPr fontId="2" type="noConversion"/>
  </si>
  <si>
    <r>
      <rPr>
        <sz val="10"/>
        <rFont val="標楷體"/>
        <family val="4"/>
        <charset val="136"/>
      </rPr>
      <t>單日工讀時數</t>
    </r>
    <phoneticPr fontId="2" type="noConversion"/>
  </si>
  <si>
    <r>
      <rPr>
        <sz val="12"/>
        <rFont val="標楷體"/>
        <family val="4"/>
        <charset val="136"/>
      </rPr>
      <t>單日費用</t>
    </r>
    <phoneticPr fontId="2" type="noConversion"/>
  </si>
  <si>
    <r>
      <rPr>
        <sz val="12"/>
        <rFont val="標楷體"/>
        <family val="4"/>
        <charset val="136"/>
      </rPr>
      <t>個人負擔</t>
    </r>
    <phoneticPr fontId="2" type="noConversion"/>
  </si>
  <si>
    <r>
      <rPr>
        <sz val="12"/>
        <color indexed="10"/>
        <rFont val="標楷體"/>
        <family val="4"/>
        <charset val="136"/>
      </rPr>
      <t>雇</t>
    </r>
    <r>
      <rPr>
        <sz val="12"/>
        <color indexed="10"/>
        <rFont val="Arial"/>
        <family val="2"/>
      </rPr>
      <t xml:space="preserve">   </t>
    </r>
    <r>
      <rPr>
        <sz val="12"/>
        <color indexed="10"/>
        <rFont val="標楷體"/>
        <family val="4"/>
        <charset val="136"/>
      </rPr>
      <t>主</t>
    </r>
    <r>
      <rPr>
        <sz val="12"/>
        <color indexed="10"/>
        <rFont val="Arial"/>
        <family val="2"/>
      </rPr>
      <t xml:space="preserve">   </t>
    </r>
    <r>
      <rPr>
        <sz val="12"/>
        <color indexed="10"/>
        <rFont val="標楷體"/>
        <family val="4"/>
        <charset val="136"/>
      </rPr>
      <t>負</t>
    </r>
    <r>
      <rPr>
        <sz val="12"/>
        <color indexed="10"/>
        <rFont val="Arial"/>
        <family val="2"/>
      </rPr>
      <t xml:space="preserve">   </t>
    </r>
    <r>
      <rPr>
        <sz val="12"/>
        <color indexed="10"/>
        <rFont val="標楷體"/>
        <family val="4"/>
        <charset val="136"/>
      </rPr>
      <t>擔</t>
    </r>
    <phoneticPr fontId="2" type="noConversion"/>
  </si>
  <si>
    <r>
      <rPr>
        <sz val="12"/>
        <rFont val="標楷體"/>
        <family val="4"/>
        <charset val="136"/>
      </rPr>
      <t>個人
負擔</t>
    </r>
    <phoneticPr fontId="2" type="noConversion"/>
  </si>
  <si>
    <r>
      <rPr>
        <b/>
        <sz val="12"/>
        <color indexed="10"/>
        <rFont val="標楷體"/>
        <family val="4"/>
        <charset val="136"/>
      </rPr>
      <t>雇主
負擔</t>
    </r>
    <phoneticPr fontId="2" type="noConversion"/>
  </si>
  <si>
    <r>
      <rPr>
        <sz val="10"/>
        <rFont val="標楷體"/>
        <family val="4"/>
        <charset val="136"/>
      </rPr>
      <t>普通事故保險</t>
    </r>
    <phoneticPr fontId="2" type="noConversion"/>
  </si>
  <si>
    <r>
      <rPr>
        <sz val="10"/>
        <rFont val="標楷體"/>
        <family val="4"/>
        <charset val="136"/>
      </rPr>
      <t>就業保險</t>
    </r>
    <r>
      <rPr>
        <sz val="8"/>
        <rFont val="Arial"/>
        <family val="2"/>
      </rPr>
      <t>(</t>
    </r>
    <r>
      <rPr>
        <sz val="8"/>
        <rFont val="標楷體"/>
        <family val="4"/>
        <charset val="136"/>
      </rPr>
      <t>外籍或年滿</t>
    </r>
    <r>
      <rPr>
        <sz val="8"/>
        <rFont val="Arial"/>
        <family val="2"/>
      </rPr>
      <t>65</t>
    </r>
    <r>
      <rPr>
        <sz val="8"/>
        <rFont val="標楷體"/>
        <family val="4"/>
        <charset val="136"/>
      </rPr>
      <t>歲以上不適用</t>
    </r>
    <r>
      <rPr>
        <sz val="8"/>
        <rFont val="Arial"/>
        <family val="2"/>
      </rPr>
      <t>)</t>
    </r>
    <phoneticPr fontId="2" type="noConversion"/>
  </si>
  <si>
    <r>
      <rPr>
        <sz val="10"/>
        <rFont val="標楷體"/>
        <family val="4"/>
        <charset val="136"/>
      </rPr>
      <t>個人負擔合計</t>
    </r>
    <phoneticPr fontId="2" type="noConversion"/>
  </si>
  <si>
    <r>
      <rPr>
        <sz val="10"/>
        <rFont val="標楷體"/>
        <family val="4"/>
        <charset val="136"/>
      </rPr>
      <t>普通事故保險</t>
    </r>
    <phoneticPr fontId="2" type="noConversion"/>
  </si>
  <si>
    <r>
      <rPr>
        <sz val="10"/>
        <rFont val="標楷體"/>
        <family val="4"/>
        <charset val="136"/>
      </rPr>
      <t>職業災害</t>
    </r>
    <phoneticPr fontId="2" type="noConversion"/>
  </si>
  <si>
    <r>
      <rPr>
        <sz val="10"/>
        <rFont val="標楷體"/>
        <family val="4"/>
        <charset val="136"/>
      </rPr>
      <t>工資墊償</t>
    </r>
    <phoneticPr fontId="2" type="noConversion"/>
  </si>
  <si>
    <r>
      <rPr>
        <b/>
        <sz val="10"/>
        <color indexed="10"/>
        <rFont val="標楷體"/>
        <family val="4"/>
        <charset val="136"/>
      </rPr>
      <t>雇主負擔合計</t>
    </r>
    <phoneticPr fontId="2" type="noConversion"/>
  </si>
  <si>
    <r>
      <rPr>
        <sz val="12"/>
        <rFont val="標楷體"/>
        <family val="4"/>
        <charset val="136"/>
      </rPr>
      <t>勞保雇主負擔</t>
    </r>
    <phoneticPr fontId="2" type="noConversion"/>
  </si>
  <si>
    <r>
      <rPr>
        <sz val="12"/>
        <rFont val="標楷體"/>
        <family val="4"/>
        <charset val="136"/>
      </rPr>
      <t>勞退雇主負擔</t>
    </r>
    <phoneticPr fontId="2" type="noConversion"/>
  </si>
  <si>
    <r>
      <rPr>
        <sz val="14"/>
        <color indexed="8"/>
        <rFont val="標楷體"/>
        <family val="4"/>
        <charset val="136"/>
      </rPr>
      <t>部分工時</t>
    </r>
    <phoneticPr fontId="2" type="noConversion"/>
  </si>
  <si>
    <r>
      <t>1500</t>
    </r>
    <r>
      <rPr>
        <sz val="12"/>
        <rFont val="標楷體"/>
        <family val="4"/>
        <charset val="136"/>
      </rPr>
      <t>以下</t>
    </r>
    <phoneticPr fontId="2" type="noConversion"/>
  </si>
  <si>
    <r>
      <t>1,500</t>
    </r>
    <r>
      <rPr>
        <sz val="12"/>
        <color indexed="8"/>
        <rFont val="標楷體"/>
        <family val="4"/>
        <charset val="136"/>
      </rPr>
      <t>以下</t>
    </r>
    <phoneticPr fontId="2" type="noConversion"/>
  </si>
  <si>
    <t>1501-3000</t>
    <phoneticPr fontId="2" type="noConversion"/>
  </si>
  <si>
    <t>3001-4500</t>
    <phoneticPr fontId="2" type="noConversion"/>
  </si>
  <si>
    <r>
      <t>1</t>
    </r>
    <r>
      <rPr>
        <b/>
        <sz val="12"/>
        <rFont val="標楷體"/>
        <family val="4"/>
        <charset val="136"/>
      </rPr>
      <t>小時</t>
    </r>
    <phoneticPr fontId="2" type="noConversion"/>
  </si>
  <si>
    <t>4501-6000</t>
    <phoneticPr fontId="2" type="noConversion"/>
  </si>
  <si>
    <t>6001-7500</t>
    <phoneticPr fontId="2" type="noConversion"/>
  </si>
  <si>
    <t>8701-9900</t>
    <phoneticPr fontId="2" type="noConversion"/>
  </si>
  <si>
    <r>
      <t>2</t>
    </r>
    <r>
      <rPr>
        <b/>
        <sz val="12"/>
        <rFont val="標楷體"/>
        <family val="4"/>
        <charset val="136"/>
      </rPr>
      <t>小時</t>
    </r>
    <phoneticPr fontId="2" type="noConversion"/>
  </si>
  <si>
    <t>9901-11100</t>
    <phoneticPr fontId="2" type="noConversion"/>
  </si>
  <si>
    <t>11101-12540</t>
    <phoneticPr fontId="2" type="noConversion"/>
  </si>
  <si>
    <t>12541-13500</t>
    <phoneticPr fontId="2" type="noConversion"/>
  </si>
  <si>
    <r>
      <t>3</t>
    </r>
    <r>
      <rPr>
        <b/>
        <sz val="12"/>
        <rFont val="標楷體"/>
        <family val="4"/>
        <charset val="136"/>
      </rPr>
      <t>小時</t>
    </r>
    <phoneticPr fontId="2" type="noConversion"/>
  </si>
  <si>
    <t>13501-15840</t>
    <phoneticPr fontId="2" type="noConversion"/>
  </si>
  <si>
    <t>15841-16500</t>
    <phoneticPr fontId="2" type="noConversion"/>
  </si>
  <si>
    <t>17281-17880</t>
    <phoneticPr fontId="2" type="noConversion"/>
  </si>
  <si>
    <t>17881-19047</t>
    <phoneticPr fontId="2" type="noConversion"/>
  </si>
  <si>
    <r>
      <t>4</t>
    </r>
    <r>
      <rPr>
        <b/>
        <sz val="12"/>
        <rFont val="標楷體"/>
        <family val="4"/>
        <charset val="136"/>
      </rPr>
      <t>小時</t>
    </r>
    <phoneticPr fontId="2" type="noConversion"/>
  </si>
  <si>
    <t>19048-20008</t>
    <phoneticPr fontId="2" type="noConversion"/>
  </si>
  <si>
    <t>21010-22000</t>
    <phoneticPr fontId="2" type="noConversion"/>
  </si>
  <si>
    <r>
      <rPr>
        <b/>
        <sz val="10"/>
        <color indexed="36"/>
        <rFont val="標楷體"/>
        <family val="4"/>
        <charset val="136"/>
      </rPr>
      <t>第</t>
    </r>
    <r>
      <rPr>
        <b/>
        <sz val="10"/>
        <color indexed="36"/>
        <rFont val="Arial"/>
        <family val="2"/>
      </rPr>
      <t>1</t>
    </r>
    <r>
      <rPr>
        <b/>
        <sz val="10"/>
        <color indexed="36"/>
        <rFont val="標楷體"/>
        <family val="4"/>
        <charset val="136"/>
      </rPr>
      <t>級</t>
    </r>
    <phoneticPr fontId="2" type="noConversion"/>
  </si>
  <si>
    <t>22001-23100</t>
    <phoneticPr fontId="2" type="noConversion"/>
  </si>
  <si>
    <r>
      <t>5</t>
    </r>
    <r>
      <rPr>
        <b/>
        <sz val="12"/>
        <rFont val="標楷體"/>
        <family val="4"/>
        <charset val="136"/>
      </rPr>
      <t>小時</t>
    </r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</si>
  <si>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</t>
    </r>
    <r>
      <rPr>
        <sz val="10"/>
        <color indexed="8"/>
        <rFont val="標楷體"/>
        <family val="4"/>
        <charset val="136"/>
      </rPr>
      <t>級</t>
    </r>
    <phoneticPr fontId="2" type="noConversion"/>
  </si>
  <si>
    <t>23101-24000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</si>
  <si>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</t>
    </r>
    <r>
      <rPr>
        <sz val="10"/>
        <color indexed="8"/>
        <rFont val="標楷體"/>
        <family val="4"/>
        <charset val="136"/>
      </rPr>
      <t>級</t>
    </r>
    <phoneticPr fontId="2" type="noConversion"/>
  </si>
  <si>
    <t>24001-25200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</si>
  <si>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</t>
    </r>
    <r>
      <rPr>
        <sz val="10"/>
        <color indexed="8"/>
        <rFont val="標楷體"/>
        <family val="4"/>
        <charset val="136"/>
      </rPr>
      <t>級</t>
    </r>
    <phoneticPr fontId="2" type="noConversion"/>
  </si>
  <si>
    <t>25201-26400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</si>
  <si>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5</t>
    </r>
    <r>
      <rPr>
        <sz val="10"/>
        <color indexed="8"/>
        <rFont val="標楷體"/>
        <family val="4"/>
        <charset val="136"/>
      </rPr>
      <t>級</t>
    </r>
  </si>
  <si>
    <r>
      <t>6</t>
    </r>
    <r>
      <rPr>
        <b/>
        <sz val="12"/>
        <rFont val="標楷體"/>
        <family val="4"/>
        <charset val="136"/>
      </rPr>
      <t>小時</t>
    </r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</si>
  <si>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6</t>
    </r>
    <r>
      <rPr>
        <sz val="10"/>
        <color indexed="8"/>
        <rFont val="標楷體"/>
        <family val="4"/>
        <charset val="136"/>
      </rPr>
      <t>級</t>
    </r>
  </si>
  <si>
    <t>27601-28800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</si>
  <si>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7</t>
    </r>
    <r>
      <rPr>
        <sz val="10"/>
        <color indexed="8"/>
        <rFont val="標楷體"/>
        <family val="4"/>
        <charset val="136"/>
      </rPr>
      <t>級</t>
    </r>
  </si>
  <si>
    <t>28801-30300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</si>
  <si>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8</t>
    </r>
    <r>
      <rPr>
        <sz val="10"/>
        <color indexed="8"/>
        <rFont val="標楷體"/>
        <family val="4"/>
        <charset val="136"/>
      </rPr>
      <t>級</t>
    </r>
  </si>
  <si>
    <r>
      <t>7</t>
    </r>
    <r>
      <rPr>
        <b/>
        <sz val="12"/>
        <rFont val="標楷體"/>
        <family val="4"/>
        <charset val="136"/>
      </rPr>
      <t>小時</t>
    </r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</si>
  <si>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9</t>
    </r>
    <r>
      <rPr>
        <sz val="10"/>
        <color indexed="8"/>
        <rFont val="標楷體"/>
        <family val="4"/>
        <charset val="136"/>
      </rPr>
      <t>級</t>
    </r>
  </si>
  <si>
    <t>31801-33300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</si>
  <si>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10</t>
    </r>
    <r>
      <rPr>
        <sz val="10"/>
        <color indexed="8"/>
        <rFont val="標楷體"/>
        <family val="4"/>
        <charset val="136"/>
      </rPr>
      <t>級</t>
    </r>
  </si>
  <si>
    <t>33301-34800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</si>
  <si>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11</t>
    </r>
    <r>
      <rPr>
        <sz val="10"/>
        <color indexed="8"/>
        <rFont val="標楷體"/>
        <family val="4"/>
        <charset val="136"/>
      </rPr>
      <t>級</t>
    </r>
  </si>
  <si>
    <r>
      <t>8</t>
    </r>
    <r>
      <rPr>
        <b/>
        <sz val="12"/>
        <rFont val="標楷體"/>
        <family val="4"/>
        <charset val="136"/>
      </rPr>
      <t>小時</t>
    </r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</si>
  <si>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12</t>
    </r>
    <r>
      <rPr>
        <sz val="10"/>
        <color indexed="8"/>
        <rFont val="標楷體"/>
        <family val="4"/>
        <charset val="136"/>
      </rPr>
      <t>級</t>
    </r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</si>
  <si>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13</t>
    </r>
    <r>
      <rPr>
        <sz val="10"/>
        <color indexed="8"/>
        <rFont val="標楷體"/>
        <family val="4"/>
        <charset val="136"/>
      </rPr>
      <t>級</t>
    </r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</si>
  <si>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14</t>
    </r>
    <r>
      <rPr>
        <sz val="10"/>
        <color indexed="8"/>
        <rFont val="標楷體"/>
        <family val="4"/>
        <charset val="136"/>
      </rPr>
      <t>級</t>
    </r>
  </si>
  <si>
    <r>
      <t>9</t>
    </r>
    <r>
      <rPr>
        <b/>
        <sz val="12"/>
        <rFont val="標楷體"/>
        <family val="4"/>
        <charset val="136"/>
      </rPr>
      <t>小時</t>
    </r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</si>
  <si>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15</t>
    </r>
    <r>
      <rPr>
        <sz val="10"/>
        <color indexed="8"/>
        <rFont val="標楷體"/>
        <family val="4"/>
        <charset val="136"/>
      </rPr>
      <t>級</t>
    </r>
  </si>
  <si>
    <t>42001-43900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</si>
  <si>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16</t>
    </r>
    <r>
      <rPr>
        <sz val="10"/>
        <color indexed="8"/>
        <rFont val="標楷體"/>
        <family val="4"/>
        <charset val="136"/>
      </rPr>
      <t>級</t>
    </r>
  </si>
  <si>
    <t>43901-45800</t>
    <phoneticPr fontId="2" type="noConversion"/>
  </si>
  <si>
    <r>
      <t>10</t>
    </r>
    <r>
      <rPr>
        <b/>
        <sz val="12"/>
        <rFont val="標楷體"/>
        <family val="4"/>
        <charset val="136"/>
      </rPr>
      <t>小時</t>
    </r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</si>
  <si>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17</t>
    </r>
    <r>
      <rPr>
        <sz val="10"/>
        <color indexed="8"/>
        <rFont val="標楷體"/>
        <family val="4"/>
        <charset val="136"/>
      </rPr>
      <t>級</t>
    </r>
  </si>
  <si>
    <t>45801-48200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</si>
  <si>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18</t>
    </r>
    <r>
      <rPr>
        <sz val="10"/>
        <color indexed="8"/>
        <rFont val="標楷體"/>
        <family val="4"/>
        <charset val="136"/>
      </rPr>
      <t>級</t>
    </r>
  </si>
  <si>
    <t>48201-50600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</si>
  <si>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19</t>
    </r>
    <r>
      <rPr>
        <sz val="10"/>
        <color indexed="8"/>
        <rFont val="標楷體"/>
        <family val="4"/>
        <charset val="136"/>
      </rPr>
      <t>級</t>
    </r>
  </si>
  <si>
    <t>50601-53000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</si>
  <si>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20</t>
    </r>
    <r>
      <rPr>
        <sz val="10"/>
        <color indexed="8"/>
        <rFont val="標楷體"/>
        <family val="4"/>
        <charset val="136"/>
      </rPr>
      <t>級</t>
    </r>
  </si>
  <si>
    <t>53001-55400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</si>
  <si>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21</t>
    </r>
    <r>
      <rPr>
        <sz val="10"/>
        <color indexed="8"/>
        <rFont val="標楷體"/>
        <family val="4"/>
        <charset val="136"/>
      </rPr>
      <t>級</t>
    </r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</si>
  <si>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22</t>
    </r>
    <r>
      <rPr>
        <sz val="10"/>
        <color indexed="8"/>
        <rFont val="標楷體"/>
        <family val="4"/>
        <charset val="136"/>
      </rPr>
      <t>級</t>
    </r>
  </si>
  <si>
    <t>57801-60800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</si>
  <si>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23</t>
    </r>
    <r>
      <rPr>
        <sz val="10"/>
        <color indexed="8"/>
        <rFont val="標楷體"/>
        <family val="4"/>
        <charset val="136"/>
      </rPr>
      <t>級</t>
    </r>
  </si>
  <si>
    <t>60801-63800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</si>
  <si>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24</t>
    </r>
    <r>
      <rPr>
        <sz val="10"/>
        <color indexed="8"/>
        <rFont val="標楷體"/>
        <family val="4"/>
        <charset val="136"/>
      </rPr>
      <t>級</t>
    </r>
  </si>
  <si>
    <t>63801-66800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</si>
  <si>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25</t>
    </r>
    <r>
      <rPr>
        <sz val="10"/>
        <color indexed="8"/>
        <rFont val="標楷體"/>
        <family val="4"/>
        <charset val="136"/>
      </rPr>
      <t>級</t>
    </r>
  </si>
  <si>
    <t>66801-69800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</si>
  <si>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26</t>
    </r>
    <r>
      <rPr>
        <sz val="10"/>
        <color indexed="8"/>
        <rFont val="標楷體"/>
        <family val="4"/>
        <charset val="136"/>
      </rPr>
      <t>級</t>
    </r>
  </si>
  <si>
    <t>69801-72800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</si>
  <si>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27</t>
    </r>
    <r>
      <rPr>
        <sz val="10"/>
        <color indexed="8"/>
        <rFont val="標楷體"/>
        <family val="4"/>
        <charset val="136"/>
      </rPr>
      <t>級</t>
    </r>
  </si>
  <si>
    <t>72801-76500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</si>
  <si>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28</t>
    </r>
    <r>
      <rPr>
        <sz val="10"/>
        <color indexed="8"/>
        <rFont val="標楷體"/>
        <family val="4"/>
        <charset val="136"/>
      </rPr>
      <t>級</t>
    </r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</si>
  <si>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29</t>
    </r>
    <r>
      <rPr>
        <sz val="10"/>
        <color indexed="8"/>
        <rFont val="標楷體"/>
        <family val="4"/>
        <charset val="136"/>
      </rPr>
      <t>級</t>
    </r>
  </si>
  <si>
    <t>80201-83900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</si>
  <si>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30</t>
    </r>
    <r>
      <rPr>
        <sz val="10"/>
        <color indexed="8"/>
        <rFont val="標楷體"/>
        <family val="4"/>
        <charset val="136"/>
      </rPr>
      <t>級</t>
    </r>
  </si>
  <si>
    <t>83901-87600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</si>
  <si>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31</t>
    </r>
    <r>
      <rPr>
        <sz val="10"/>
        <color indexed="8"/>
        <rFont val="標楷體"/>
        <family val="4"/>
        <charset val="136"/>
      </rPr>
      <t>級</t>
    </r>
  </si>
  <si>
    <t>87601-92100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</si>
  <si>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32</t>
    </r>
    <r>
      <rPr>
        <sz val="10"/>
        <color indexed="8"/>
        <rFont val="標楷體"/>
        <family val="4"/>
        <charset val="136"/>
      </rPr>
      <t>級</t>
    </r>
  </si>
  <si>
    <t>92101-96600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</si>
  <si>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33</t>
    </r>
    <r>
      <rPr>
        <sz val="10"/>
        <color indexed="8"/>
        <rFont val="標楷體"/>
        <family val="4"/>
        <charset val="136"/>
      </rPr>
      <t>級</t>
    </r>
  </si>
  <si>
    <t>96601-101100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</si>
  <si>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34</t>
    </r>
    <r>
      <rPr>
        <sz val="10"/>
        <color indexed="8"/>
        <rFont val="標楷體"/>
        <family val="4"/>
        <charset val="136"/>
      </rPr>
      <t>級</t>
    </r>
  </si>
  <si>
    <t>101101-105600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</si>
  <si>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35</t>
    </r>
    <r>
      <rPr>
        <sz val="10"/>
        <color indexed="8"/>
        <rFont val="標楷體"/>
        <family val="4"/>
        <charset val="136"/>
      </rPr>
      <t>級</t>
    </r>
  </si>
  <si>
    <t>105601-110100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</si>
  <si>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36</t>
    </r>
    <r>
      <rPr>
        <sz val="10"/>
        <color indexed="8"/>
        <rFont val="標楷體"/>
        <family val="4"/>
        <charset val="136"/>
      </rPr>
      <t>級</t>
    </r>
  </si>
  <si>
    <t>110101-115500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</si>
  <si>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37</t>
    </r>
    <r>
      <rPr>
        <sz val="10"/>
        <color indexed="8"/>
        <rFont val="標楷體"/>
        <family val="4"/>
        <charset val="136"/>
      </rPr>
      <t>級</t>
    </r>
  </si>
  <si>
    <t>115501-120900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</si>
  <si>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38</t>
    </r>
    <r>
      <rPr>
        <sz val="10"/>
        <color indexed="8"/>
        <rFont val="標楷體"/>
        <family val="4"/>
        <charset val="136"/>
      </rPr>
      <t>級</t>
    </r>
  </si>
  <si>
    <t>120901-126300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</si>
  <si>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39</t>
    </r>
    <r>
      <rPr>
        <sz val="10"/>
        <color indexed="8"/>
        <rFont val="標楷體"/>
        <family val="4"/>
        <charset val="136"/>
      </rPr>
      <t>級</t>
    </r>
  </si>
  <si>
    <t>126301-131700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</si>
  <si>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40</t>
    </r>
    <r>
      <rPr>
        <sz val="10"/>
        <color indexed="8"/>
        <rFont val="標楷體"/>
        <family val="4"/>
        <charset val="136"/>
      </rPr>
      <t>級</t>
    </r>
  </si>
  <si>
    <t>131701-137100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</si>
  <si>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41</t>
    </r>
    <r>
      <rPr>
        <sz val="10"/>
        <color indexed="8"/>
        <rFont val="標楷體"/>
        <family val="4"/>
        <charset val="136"/>
      </rPr>
      <t>級</t>
    </r>
  </si>
  <si>
    <t>137101-142500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</si>
  <si>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42</t>
    </r>
    <r>
      <rPr>
        <sz val="10"/>
        <color indexed="8"/>
        <rFont val="標楷體"/>
        <family val="4"/>
        <charset val="136"/>
      </rPr>
      <t>級</t>
    </r>
  </si>
  <si>
    <t>142501-147900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</si>
  <si>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43</t>
    </r>
    <r>
      <rPr>
        <sz val="10"/>
        <color indexed="8"/>
        <rFont val="標楷體"/>
        <family val="4"/>
        <charset val="136"/>
      </rPr>
      <t>級</t>
    </r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</si>
  <si>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44</t>
    </r>
    <r>
      <rPr>
        <sz val="10"/>
        <color indexed="8"/>
        <rFont val="標楷體"/>
        <family val="4"/>
        <charset val="136"/>
      </rPr>
      <t>級</t>
    </r>
  </si>
  <si>
    <t>150001-156400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</si>
  <si>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45</t>
    </r>
    <r>
      <rPr>
        <sz val="10"/>
        <color indexed="8"/>
        <rFont val="標楷體"/>
        <family val="4"/>
        <charset val="136"/>
      </rPr>
      <t>級</t>
    </r>
  </si>
  <si>
    <t>156401-162800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</si>
  <si>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46</t>
    </r>
    <r>
      <rPr>
        <sz val="10"/>
        <color indexed="8"/>
        <rFont val="標楷體"/>
        <family val="4"/>
        <charset val="136"/>
      </rPr>
      <t>級</t>
    </r>
  </si>
  <si>
    <t>162801-169200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</si>
  <si>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47</t>
    </r>
    <r>
      <rPr>
        <sz val="10"/>
        <color indexed="8"/>
        <rFont val="標楷體"/>
        <family val="4"/>
        <charset val="136"/>
      </rPr>
      <t>級</t>
    </r>
  </si>
  <si>
    <t>169201-175600</t>
    <phoneticPr fontId="2" type="noConversion"/>
  </si>
  <si>
    <r>
      <rPr>
        <sz val="10"/>
        <color indexed="8"/>
        <rFont val="標楷體"/>
        <family val="4"/>
        <charset val="136"/>
      </rPr>
      <t>第</t>
    </r>
    <r>
      <rPr>
        <sz val="10"/>
        <color indexed="8"/>
        <rFont val="Arial"/>
        <family val="2"/>
      </rPr>
      <t>48</t>
    </r>
    <r>
      <rPr>
        <sz val="10"/>
        <color indexed="8"/>
        <rFont val="標楷體"/>
        <family val="4"/>
        <charset val="136"/>
      </rPr>
      <t>級</t>
    </r>
  </si>
  <si>
    <r>
      <t>175600</t>
    </r>
    <r>
      <rPr>
        <sz val="12"/>
        <rFont val="標楷體"/>
        <family val="4"/>
        <charset val="136"/>
      </rPr>
      <t>以上</t>
    </r>
    <phoneticPr fontId="2" type="noConversion"/>
  </si>
  <si>
    <r>
      <rPr>
        <sz val="12"/>
        <rFont val="標楷體"/>
        <family val="4"/>
        <charset val="136"/>
      </rPr>
      <t>職業災害費率</t>
    </r>
    <phoneticPr fontId="2" type="noConversion"/>
  </si>
  <si>
    <r>
      <rPr>
        <sz val="12"/>
        <rFont val="標楷體"/>
        <family val="4"/>
        <charset val="136"/>
      </rPr>
      <t>工資墊償費率</t>
    </r>
    <phoneticPr fontId="2" type="noConversion"/>
  </si>
  <si>
    <r>
      <rPr>
        <sz val="12"/>
        <rFont val="標楷體"/>
        <family val="4"/>
        <charset val="136"/>
      </rPr>
      <t>就業保險費率</t>
    </r>
    <phoneticPr fontId="2" type="noConversion"/>
  </si>
  <si>
    <r>
      <t>3</t>
    </r>
    <r>
      <rPr>
        <b/>
        <sz val="12"/>
        <color indexed="10"/>
        <rFont val="標楷體"/>
        <family val="4"/>
        <charset val="136"/>
      </rPr>
      <t>、外籍人士</t>
    </r>
    <r>
      <rPr>
        <b/>
        <sz val="12"/>
        <color indexed="10"/>
        <rFont val="Arial"/>
        <family val="2"/>
      </rPr>
      <t>(</t>
    </r>
    <r>
      <rPr>
        <b/>
        <sz val="12"/>
        <color indexed="10"/>
        <rFont val="標楷體"/>
        <family val="4"/>
        <charset val="136"/>
      </rPr>
      <t>若為本國籍人士配偶除外</t>
    </r>
    <r>
      <rPr>
        <b/>
        <sz val="12"/>
        <color indexed="10"/>
        <rFont val="Arial"/>
        <family val="2"/>
      </rPr>
      <t>)</t>
    </r>
    <r>
      <rPr>
        <b/>
        <sz val="12"/>
        <color indexed="10"/>
        <rFont val="標楷體"/>
        <family val="4"/>
        <charset val="136"/>
      </rPr>
      <t>及年滿</t>
    </r>
    <r>
      <rPr>
        <b/>
        <sz val="12"/>
        <color indexed="10"/>
        <rFont val="Arial"/>
        <family val="2"/>
      </rPr>
      <t>65</t>
    </r>
    <r>
      <rPr>
        <b/>
        <sz val="12"/>
        <color indexed="10"/>
        <rFont val="標楷體"/>
        <family val="4"/>
        <charset val="136"/>
      </rPr>
      <t>歲者，就業保險費不計算，請自行扣除該欄位。</t>
    </r>
    <phoneticPr fontId="2" type="noConversion"/>
  </si>
  <si>
    <r>
      <t>1</t>
    </r>
    <r>
      <rPr>
        <b/>
        <sz val="12"/>
        <color indexed="12"/>
        <rFont val="細明體"/>
        <family val="3"/>
        <charset val="136"/>
      </rPr>
      <t>、勞保個人負擔：普通事故保險費＝投保金額＊普通保險費率</t>
    </r>
    <r>
      <rPr>
        <b/>
        <sz val="12"/>
        <color indexed="12"/>
        <rFont val="Arial"/>
        <family val="2"/>
      </rPr>
      <t>10%</t>
    </r>
    <r>
      <rPr>
        <b/>
        <sz val="12"/>
        <color indexed="12"/>
        <rFont val="細明體"/>
        <family val="3"/>
        <charset val="136"/>
      </rPr>
      <t>＊</t>
    </r>
    <r>
      <rPr>
        <b/>
        <sz val="12"/>
        <color indexed="12"/>
        <rFont val="Arial"/>
        <family val="2"/>
      </rPr>
      <t>20%</t>
    </r>
    <r>
      <rPr>
        <b/>
        <sz val="12"/>
        <color indexed="12"/>
        <rFont val="細明體"/>
        <family val="3"/>
        <charset val="136"/>
      </rPr>
      <t>；就業保險費</t>
    </r>
    <r>
      <rPr>
        <b/>
        <sz val="12"/>
        <color indexed="12"/>
        <rFont val="Arial"/>
        <family val="2"/>
      </rPr>
      <t>=</t>
    </r>
    <r>
      <rPr>
        <b/>
        <sz val="12"/>
        <color indexed="12"/>
        <rFont val="細明體"/>
        <family val="3"/>
        <charset val="136"/>
      </rPr>
      <t>投保金額＊就業保險費率</t>
    </r>
    <r>
      <rPr>
        <b/>
        <sz val="12"/>
        <color indexed="12"/>
        <rFont val="Arial"/>
        <family val="2"/>
      </rPr>
      <t>1%</t>
    </r>
    <r>
      <rPr>
        <b/>
        <sz val="12"/>
        <color indexed="12"/>
        <rFont val="細明體"/>
        <family val="3"/>
        <charset val="136"/>
      </rPr>
      <t>＊</t>
    </r>
    <r>
      <rPr>
        <b/>
        <sz val="12"/>
        <color indexed="12"/>
        <rFont val="Arial"/>
        <family val="2"/>
      </rPr>
      <t xml:space="preserve">20%  </t>
    </r>
    <phoneticPr fontId="2" type="noConversion"/>
  </si>
  <si>
    <r>
      <t>2</t>
    </r>
    <r>
      <rPr>
        <b/>
        <sz val="12"/>
        <color indexed="12"/>
        <rFont val="細明體"/>
        <family val="3"/>
        <charset val="136"/>
      </rPr>
      <t>、勞保單位負擔：普通事故保險費＝投保金額＊普通保險費率</t>
    </r>
    <r>
      <rPr>
        <b/>
        <sz val="12"/>
        <color indexed="12"/>
        <rFont val="Arial"/>
        <family val="2"/>
      </rPr>
      <t>10%</t>
    </r>
    <r>
      <rPr>
        <b/>
        <sz val="12"/>
        <color indexed="12"/>
        <rFont val="細明體"/>
        <family val="3"/>
        <charset val="136"/>
      </rPr>
      <t>＊</t>
    </r>
    <r>
      <rPr>
        <b/>
        <sz val="12"/>
        <color indexed="12"/>
        <rFont val="Arial"/>
        <family val="2"/>
      </rPr>
      <t>70%</t>
    </r>
    <r>
      <rPr>
        <b/>
        <sz val="12"/>
        <color indexed="12"/>
        <rFont val="細明體"/>
        <family val="3"/>
        <charset val="136"/>
      </rPr>
      <t>；就業保險費</t>
    </r>
    <r>
      <rPr>
        <b/>
        <sz val="12"/>
        <color indexed="12"/>
        <rFont val="Arial"/>
        <family val="2"/>
      </rPr>
      <t>=</t>
    </r>
    <r>
      <rPr>
        <b/>
        <sz val="12"/>
        <color indexed="12"/>
        <rFont val="細明體"/>
        <family val="3"/>
        <charset val="136"/>
      </rPr>
      <t>投保金額＊就業保險費率</t>
    </r>
    <r>
      <rPr>
        <b/>
        <sz val="12"/>
        <color indexed="12"/>
        <rFont val="Arial"/>
        <family val="2"/>
      </rPr>
      <t>1%</t>
    </r>
    <r>
      <rPr>
        <b/>
        <sz val="12"/>
        <color indexed="12"/>
        <rFont val="細明體"/>
        <family val="3"/>
        <charset val="136"/>
      </rPr>
      <t>＊</t>
    </r>
    <r>
      <rPr>
        <b/>
        <sz val="12"/>
        <color indexed="12"/>
        <rFont val="Arial"/>
        <family val="2"/>
      </rPr>
      <t>70%</t>
    </r>
    <r>
      <rPr>
        <b/>
        <sz val="12"/>
        <color indexed="12"/>
        <rFont val="細明體"/>
        <family val="3"/>
        <charset val="136"/>
      </rPr>
      <t>；</t>
    </r>
    <phoneticPr fontId="2" type="noConversion"/>
  </si>
  <si>
    <r>
      <t xml:space="preserve">                                </t>
    </r>
    <r>
      <rPr>
        <b/>
        <sz val="12"/>
        <color indexed="12"/>
        <rFont val="細明體"/>
        <family val="3"/>
        <charset val="136"/>
      </rPr>
      <t>職業災害保險費＝投保金額＊</t>
    </r>
    <r>
      <rPr>
        <b/>
        <sz val="12"/>
        <color indexed="12"/>
        <rFont val="Arial"/>
        <family val="2"/>
      </rPr>
      <t>0.10%</t>
    </r>
    <r>
      <rPr>
        <b/>
        <sz val="12"/>
        <color indexed="12"/>
        <rFont val="細明體"/>
        <family val="3"/>
        <charset val="136"/>
      </rPr>
      <t>；工資墊償基金＝投保金額＊</t>
    </r>
    <r>
      <rPr>
        <b/>
        <sz val="12"/>
        <color indexed="12"/>
        <rFont val="Arial"/>
        <family val="2"/>
      </rPr>
      <t>0.025%(</t>
    </r>
    <r>
      <rPr>
        <b/>
        <sz val="12"/>
        <color indexed="12"/>
        <rFont val="細明體"/>
        <family val="3"/>
        <charset val="136"/>
      </rPr>
      <t>實際分攤至各計畫經費</t>
    </r>
    <r>
      <rPr>
        <b/>
        <sz val="12"/>
        <color indexed="12"/>
        <rFont val="Arial"/>
        <family val="2"/>
      </rPr>
      <t>)</t>
    </r>
    <phoneticPr fontId="2" type="noConversion"/>
  </si>
  <si>
    <r>
      <rPr>
        <b/>
        <sz val="12"/>
        <color indexed="10"/>
        <rFont val="Arial"/>
        <family val="2"/>
      </rPr>
      <t>5</t>
    </r>
    <r>
      <rPr>
        <b/>
        <sz val="12"/>
        <color indexed="10"/>
        <rFont val="細明體"/>
        <family val="3"/>
        <charset val="136"/>
      </rPr>
      <t>、外籍人士</t>
    </r>
    <r>
      <rPr>
        <b/>
        <sz val="12"/>
        <color indexed="10"/>
        <rFont val="Arial"/>
        <family val="2"/>
      </rPr>
      <t>(</t>
    </r>
    <r>
      <rPr>
        <b/>
        <sz val="12"/>
        <color indexed="10"/>
        <rFont val="細明體"/>
        <family val="3"/>
        <charset val="136"/>
      </rPr>
      <t>若為本國籍人士配偶除外</t>
    </r>
    <r>
      <rPr>
        <b/>
        <sz val="12"/>
        <color indexed="10"/>
        <rFont val="Arial"/>
        <family val="2"/>
      </rPr>
      <t>)</t>
    </r>
    <r>
      <rPr>
        <b/>
        <sz val="12"/>
        <color indexed="10"/>
        <rFont val="細明體"/>
        <family val="3"/>
        <charset val="136"/>
      </rPr>
      <t>及年滿</t>
    </r>
    <r>
      <rPr>
        <b/>
        <sz val="12"/>
        <color indexed="10"/>
        <rFont val="Arial"/>
        <family val="2"/>
      </rPr>
      <t>65</t>
    </r>
    <r>
      <rPr>
        <b/>
        <sz val="12"/>
        <color indexed="10"/>
        <rFont val="細明體"/>
        <family val="3"/>
        <charset val="136"/>
      </rPr>
      <t>歲者，就業保險費不計算，請自行扣除該欄位。</t>
    </r>
    <phoneticPr fontId="2" type="noConversion"/>
  </si>
  <si>
    <r>
      <t>1.</t>
    </r>
    <r>
      <rPr>
        <sz val="12"/>
        <color indexed="18"/>
        <rFont val="微軟正黑體"/>
        <family val="2"/>
        <charset val="136"/>
      </rPr>
      <t>此表格為「月投保」計費方式。</t>
    </r>
    <phoneticPr fontId="2" type="noConversion"/>
  </si>
  <si>
    <r>
      <t>2.</t>
    </r>
    <r>
      <rPr>
        <sz val="12"/>
        <color indexed="18"/>
        <rFont val="微軟正黑體"/>
        <family val="2"/>
        <charset val="136"/>
      </rPr>
      <t>請將「每日之薪資」＊</t>
    </r>
    <r>
      <rPr>
        <sz val="12"/>
        <color indexed="18"/>
        <rFont val="Arial"/>
        <family val="2"/>
      </rPr>
      <t>30</t>
    </r>
    <r>
      <rPr>
        <sz val="12"/>
        <color indexed="18"/>
        <rFont val="微軟正黑體"/>
        <family val="2"/>
        <charset val="136"/>
      </rPr>
      <t>天（不管當月是</t>
    </r>
    <r>
      <rPr>
        <sz val="12"/>
        <color indexed="18"/>
        <rFont val="Arial"/>
        <family val="2"/>
      </rPr>
      <t>28</t>
    </r>
    <r>
      <rPr>
        <sz val="12"/>
        <color indexed="18"/>
        <rFont val="微軟正黑體"/>
        <family val="2"/>
        <charset val="136"/>
      </rPr>
      <t>日、</t>
    </r>
    <r>
      <rPr>
        <sz val="12"/>
        <color indexed="18"/>
        <rFont val="Arial"/>
        <family val="2"/>
      </rPr>
      <t>29</t>
    </r>
    <r>
      <rPr>
        <sz val="12"/>
        <color indexed="18"/>
        <rFont val="微軟正黑體"/>
        <family val="2"/>
        <charset val="136"/>
      </rPr>
      <t>日、</t>
    </r>
    <r>
      <rPr>
        <sz val="12"/>
        <color indexed="18"/>
        <rFont val="Arial"/>
        <family val="2"/>
      </rPr>
      <t>30</t>
    </r>
    <r>
      <rPr>
        <sz val="12"/>
        <color indexed="18"/>
        <rFont val="微軟正黑體"/>
        <family val="2"/>
        <charset val="136"/>
      </rPr>
      <t>日、</t>
    </r>
    <r>
      <rPr>
        <sz val="12"/>
        <color indexed="18"/>
        <rFont val="Arial"/>
        <family val="2"/>
      </rPr>
      <t>31</t>
    </r>
    <r>
      <rPr>
        <sz val="12"/>
        <color indexed="18"/>
        <rFont val="微軟正黑體"/>
        <family val="2"/>
        <charset val="136"/>
      </rPr>
      <t>日）即為「月投保」之「月薪資總額」。</t>
    </r>
    <phoneticPr fontId="2" type="noConversion"/>
  </si>
  <si>
    <r>
      <t>3.</t>
    </r>
    <r>
      <rPr>
        <sz val="12"/>
        <color indexed="18"/>
        <rFont val="微軟正黑體"/>
        <family val="2"/>
        <charset val="136"/>
      </rPr>
      <t>「日投保」如何由此表格換算：由「月薪資總額」對應的保費除以</t>
    </r>
    <r>
      <rPr>
        <sz val="12"/>
        <color indexed="18"/>
        <rFont val="Arial"/>
        <family val="2"/>
      </rPr>
      <t>30</t>
    </r>
    <r>
      <rPr>
        <sz val="12"/>
        <color indexed="18"/>
        <rFont val="微軟正黑體"/>
        <family val="2"/>
        <charset val="136"/>
      </rPr>
      <t>天即是（小數請無條件進位）。</t>
    </r>
    <phoneticPr fontId="2" type="noConversion"/>
  </si>
  <si>
    <r>
      <t>4.</t>
    </r>
    <r>
      <rPr>
        <sz val="12"/>
        <color indexed="18"/>
        <rFont val="微軟正黑體"/>
        <family val="2"/>
        <charset val="136"/>
      </rPr>
      <t>舉例：</t>
    </r>
    <phoneticPr fontId="2" type="noConversion"/>
  </si>
  <si>
    <r>
      <t>1</t>
    </r>
    <r>
      <rPr>
        <b/>
        <sz val="12"/>
        <color indexed="12"/>
        <rFont val="標楷體"/>
        <family val="4"/>
        <charset val="136"/>
      </rPr>
      <t>、勞保個人負擔：普通事故保險費＝投保金額＊普通保險費率</t>
    </r>
    <r>
      <rPr>
        <b/>
        <sz val="12"/>
        <color indexed="12"/>
        <rFont val="Arial"/>
        <family val="2"/>
      </rPr>
      <t>10%</t>
    </r>
    <r>
      <rPr>
        <b/>
        <sz val="12"/>
        <color indexed="12"/>
        <rFont val="標楷體"/>
        <family val="4"/>
        <charset val="136"/>
      </rPr>
      <t>＊</t>
    </r>
    <r>
      <rPr>
        <b/>
        <sz val="12"/>
        <color indexed="12"/>
        <rFont val="Arial"/>
        <family val="2"/>
      </rPr>
      <t>20%</t>
    </r>
    <r>
      <rPr>
        <b/>
        <sz val="12"/>
        <color indexed="12"/>
        <rFont val="標楷體"/>
        <family val="4"/>
        <charset val="136"/>
      </rPr>
      <t>；就業保險費</t>
    </r>
    <r>
      <rPr>
        <b/>
        <sz val="12"/>
        <color indexed="12"/>
        <rFont val="Arial"/>
        <family val="2"/>
      </rPr>
      <t>=</t>
    </r>
    <r>
      <rPr>
        <b/>
        <sz val="12"/>
        <color indexed="12"/>
        <rFont val="標楷體"/>
        <family val="4"/>
        <charset val="136"/>
      </rPr>
      <t>投保金額＊就業保險費率</t>
    </r>
    <r>
      <rPr>
        <b/>
        <sz val="12"/>
        <color indexed="12"/>
        <rFont val="Arial"/>
        <family val="2"/>
      </rPr>
      <t>1%</t>
    </r>
    <r>
      <rPr>
        <b/>
        <sz val="12"/>
        <color indexed="12"/>
        <rFont val="標楷體"/>
        <family val="4"/>
        <charset val="136"/>
      </rPr>
      <t>＊</t>
    </r>
    <r>
      <rPr>
        <b/>
        <sz val="12"/>
        <color indexed="12"/>
        <rFont val="Arial"/>
        <family val="2"/>
      </rPr>
      <t xml:space="preserve">20%  </t>
    </r>
    <phoneticPr fontId="2" type="noConversion"/>
  </si>
  <si>
    <r>
      <t xml:space="preserve">                                </t>
    </r>
    <r>
      <rPr>
        <b/>
        <sz val="12"/>
        <color indexed="12"/>
        <rFont val="標楷體"/>
        <family val="4"/>
        <charset val="136"/>
      </rPr>
      <t>職業災害保險費＝投保金額＊</t>
    </r>
    <r>
      <rPr>
        <b/>
        <sz val="12"/>
        <color indexed="12"/>
        <rFont val="Arial"/>
        <family val="2"/>
      </rPr>
      <t>0.10%</t>
    </r>
    <r>
      <rPr>
        <b/>
        <sz val="12"/>
        <color indexed="12"/>
        <rFont val="標楷體"/>
        <family val="4"/>
        <charset val="136"/>
      </rPr>
      <t>；工資墊償基金</t>
    </r>
    <r>
      <rPr>
        <b/>
        <sz val="12"/>
        <color indexed="12"/>
        <rFont val="Arial"/>
        <family val="2"/>
      </rPr>
      <t>=</t>
    </r>
    <r>
      <rPr>
        <b/>
        <sz val="12"/>
        <color indexed="12"/>
        <rFont val="標楷體"/>
        <family val="4"/>
        <charset val="136"/>
      </rPr>
      <t>投保金額＊</t>
    </r>
    <r>
      <rPr>
        <b/>
        <sz val="12"/>
        <color indexed="12"/>
        <rFont val="Arial"/>
        <family val="2"/>
      </rPr>
      <t>0.025%(</t>
    </r>
    <r>
      <rPr>
        <b/>
        <sz val="12"/>
        <color indexed="12"/>
        <rFont val="標楷體"/>
        <family val="4"/>
        <charset val="136"/>
      </rPr>
      <t>實際分攤至各計畫經費</t>
    </r>
    <r>
      <rPr>
        <b/>
        <sz val="12"/>
        <color indexed="12"/>
        <rFont val="Arial"/>
        <family val="2"/>
      </rPr>
      <t>)</t>
    </r>
    <phoneticPr fontId="2" type="noConversion"/>
  </si>
  <si>
    <r>
      <t>7</t>
    </r>
    <r>
      <rPr>
        <b/>
        <sz val="12"/>
        <rFont val="標楷體"/>
        <family val="4"/>
        <charset val="136"/>
      </rPr>
      <t>小時</t>
    </r>
    <phoneticPr fontId="2" type="noConversion"/>
  </si>
  <si>
    <r>
      <t>8</t>
    </r>
    <r>
      <rPr>
        <b/>
        <sz val="12"/>
        <rFont val="標楷體"/>
        <family val="4"/>
        <charset val="136"/>
      </rPr>
      <t>小時</t>
    </r>
    <phoneticPr fontId="2" type="noConversion"/>
  </si>
  <si>
    <r>
      <t>10</t>
    </r>
    <r>
      <rPr>
        <b/>
        <sz val="12"/>
        <rFont val="標楷體"/>
        <family val="4"/>
        <charset val="136"/>
      </rPr>
      <t>小時</t>
    </r>
    <phoneticPr fontId="2" type="noConversion"/>
  </si>
  <si>
    <r>
      <rPr>
        <sz val="12"/>
        <color indexed="53"/>
        <rFont val="Arial"/>
        <family val="2"/>
      </rPr>
      <t>B</t>
    </r>
    <r>
      <rPr>
        <sz val="12"/>
        <color indexed="53"/>
        <rFont val="微軟正黑體"/>
        <family val="2"/>
        <charset val="136"/>
      </rPr>
      <t>生每天</t>
    </r>
    <r>
      <rPr>
        <sz val="12"/>
        <color indexed="53"/>
        <rFont val="Arial"/>
        <family val="2"/>
      </rPr>
      <t>4</t>
    </r>
    <r>
      <rPr>
        <sz val="12"/>
        <color indexed="53"/>
        <rFont val="微軟正黑體"/>
        <family val="2"/>
        <charset val="136"/>
      </rPr>
      <t>小時＊</t>
    </r>
    <r>
      <rPr>
        <sz val="12"/>
        <color indexed="53"/>
        <rFont val="Arial"/>
        <family val="2"/>
      </rPr>
      <t>$158</t>
    </r>
    <r>
      <rPr>
        <sz val="12"/>
        <color indexed="53"/>
        <rFont val="微軟正黑體"/>
        <family val="2"/>
        <charset val="136"/>
      </rPr>
      <t>＊</t>
    </r>
    <r>
      <rPr>
        <sz val="12"/>
        <color indexed="53"/>
        <rFont val="Arial"/>
        <family val="2"/>
      </rPr>
      <t>30</t>
    </r>
    <r>
      <rPr>
        <sz val="12"/>
        <color indexed="53"/>
        <rFont val="微軟正黑體"/>
        <family val="2"/>
        <charset val="136"/>
      </rPr>
      <t>天＝</t>
    </r>
    <r>
      <rPr>
        <sz val="12"/>
        <color indexed="53"/>
        <rFont val="Arial"/>
        <family val="2"/>
      </rPr>
      <t>$18,960(</t>
    </r>
    <r>
      <rPr>
        <sz val="12"/>
        <color indexed="53"/>
        <rFont val="微軟正黑體"/>
        <family val="2"/>
        <charset val="136"/>
      </rPr>
      <t>月薪資總額</t>
    </r>
    <r>
      <rPr>
        <sz val="12"/>
        <color indexed="53"/>
        <rFont val="Arial"/>
        <family val="2"/>
      </rPr>
      <t>)==&gt;</t>
    </r>
    <r>
      <rPr>
        <sz val="12"/>
        <color indexed="53"/>
        <rFont val="微軟正黑體"/>
        <family val="2"/>
        <charset val="136"/>
      </rPr>
      <t>勞保投保級距為「</t>
    </r>
    <r>
      <rPr>
        <sz val="12"/>
        <color indexed="53"/>
        <rFont val="Arial"/>
        <family val="2"/>
      </rPr>
      <t>19,047</t>
    </r>
    <r>
      <rPr>
        <sz val="12"/>
        <color indexed="53"/>
        <rFont val="微軟正黑體"/>
        <family val="2"/>
        <charset val="136"/>
      </rPr>
      <t>」</t>
    </r>
    <phoneticPr fontId="2" type="noConversion"/>
  </si>
  <si>
    <r>
      <t>B</t>
    </r>
    <r>
      <rPr>
        <sz val="12"/>
        <color indexed="53"/>
        <rFont val="微軟正黑體"/>
        <family val="2"/>
        <charset val="136"/>
      </rPr>
      <t>生</t>
    </r>
    <r>
      <rPr>
        <b/>
        <sz val="12"/>
        <color indexed="53"/>
        <rFont val="微軟正黑體"/>
        <family val="2"/>
        <charset val="136"/>
      </rPr>
      <t>每日</t>
    </r>
    <r>
      <rPr>
        <sz val="12"/>
        <color indexed="53"/>
        <rFont val="微軟正黑體"/>
        <family val="2"/>
        <charset val="136"/>
      </rPr>
      <t>：勞保</t>
    </r>
    <r>
      <rPr>
        <sz val="12"/>
        <color indexed="53"/>
        <rFont val="Arial"/>
        <family val="2"/>
      </rPr>
      <t>-</t>
    </r>
    <r>
      <rPr>
        <sz val="12"/>
        <color indexed="53"/>
        <rFont val="微軟正黑體"/>
        <family val="2"/>
        <charset val="136"/>
      </rPr>
      <t>自付額</t>
    </r>
    <r>
      <rPr>
        <sz val="12"/>
        <color indexed="53"/>
        <rFont val="Arial"/>
        <family val="2"/>
      </rPr>
      <t xml:space="preserve"> $14 </t>
    </r>
    <r>
      <rPr>
        <sz val="12"/>
        <color indexed="53"/>
        <rFont val="微軟正黑體"/>
        <family val="2"/>
        <charset val="136"/>
      </rPr>
      <t>：勞保</t>
    </r>
    <r>
      <rPr>
        <sz val="12"/>
        <color indexed="53"/>
        <rFont val="Arial"/>
        <family val="2"/>
      </rPr>
      <t>-</t>
    </r>
    <r>
      <rPr>
        <sz val="12"/>
        <color indexed="53"/>
        <rFont val="微軟正黑體"/>
        <family val="2"/>
        <charset val="136"/>
      </rPr>
      <t>雇主負擔</t>
    </r>
    <r>
      <rPr>
        <sz val="12"/>
        <color indexed="53"/>
        <rFont val="Arial"/>
        <family val="2"/>
      </rPr>
      <t xml:space="preserve"> $50 </t>
    </r>
    <r>
      <rPr>
        <sz val="12"/>
        <color indexed="53"/>
        <rFont val="微軟正黑體"/>
        <family val="2"/>
        <charset val="136"/>
      </rPr>
      <t>：勞退金</t>
    </r>
    <r>
      <rPr>
        <sz val="12"/>
        <color indexed="53"/>
        <rFont val="Arial"/>
        <family val="2"/>
      </rPr>
      <t>-</t>
    </r>
    <r>
      <rPr>
        <sz val="12"/>
        <color indexed="53"/>
        <rFont val="微軟正黑體"/>
        <family val="2"/>
        <charset val="136"/>
      </rPr>
      <t>雇主負擔</t>
    </r>
    <r>
      <rPr>
        <sz val="12"/>
        <color indexed="53"/>
        <rFont val="Arial"/>
        <family val="2"/>
      </rPr>
      <t xml:space="preserve"> $38</t>
    </r>
    <r>
      <rPr>
        <sz val="12"/>
        <color indexed="53"/>
        <rFont val="微軟正黑體"/>
        <family val="2"/>
        <charset val="136"/>
      </rPr>
      <t>：</t>
    </r>
    <phoneticPr fontId="2" type="noConversion"/>
  </si>
  <si>
    <r>
      <t>A</t>
    </r>
    <r>
      <rPr>
        <sz val="12"/>
        <color indexed="17"/>
        <rFont val="微軟正黑體"/>
        <family val="2"/>
        <charset val="136"/>
      </rPr>
      <t>生每天</t>
    </r>
    <r>
      <rPr>
        <sz val="12"/>
        <color indexed="17"/>
        <rFont val="Arial"/>
        <family val="2"/>
      </rPr>
      <t>2</t>
    </r>
    <r>
      <rPr>
        <sz val="12"/>
        <color indexed="17"/>
        <rFont val="微軟正黑體"/>
        <family val="2"/>
        <charset val="136"/>
      </rPr>
      <t>小時＊</t>
    </r>
    <r>
      <rPr>
        <sz val="12"/>
        <color indexed="17"/>
        <rFont val="Arial"/>
        <family val="2"/>
      </rPr>
      <t>$158</t>
    </r>
    <r>
      <rPr>
        <sz val="12"/>
        <color indexed="17"/>
        <rFont val="微軟正黑體"/>
        <family val="2"/>
        <charset val="136"/>
      </rPr>
      <t>＊</t>
    </r>
    <r>
      <rPr>
        <sz val="12"/>
        <color indexed="17"/>
        <rFont val="Arial"/>
        <family val="2"/>
      </rPr>
      <t>30</t>
    </r>
    <r>
      <rPr>
        <sz val="12"/>
        <color indexed="17"/>
        <rFont val="微軟正黑體"/>
        <family val="2"/>
        <charset val="136"/>
      </rPr>
      <t>天＝</t>
    </r>
    <r>
      <rPr>
        <sz val="12"/>
        <color indexed="17"/>
        <rFont val="Arial"/>
        <family val="2"/>
      </rPr>
      <t>$9,480(</t>
    </r>
    <r>
      <rPr>
        <sz val="12"/>
        <color indexed="17"/>
        <rFont val="微軟正黑體"/>
        <family val="2"/>
        <charset val="136"/>
      </rPr>
      <t>月薪資總額</t>
    </r>
    <r>
      <rPr>
        <sz val="12"/>
        <color indexed="17"/>
        <rFont val="Arial"/>
        <family val="2"/>
      </rPr>
      <t>)==&gt;</t>
    </r>
    <r>
      <rPr>
        <sz val="12"/>
        <color indexed="17"/>
        <rFont val="微軟正黑體"/>
        <family val="2"/>
        <charset val="136"/>
      </rPr>
      <t>勞保投保級距為「</t>
    </r>
    <r>
      <rPr>
        <sz val="12"/>
        <color indexed="17"/>
        <rFont val="Arial"/>
        <family val="2"/>
      </rPr>
      <t>11,100</t>
    </r>
    <r>
      <rPr>
        <sz val="12"/>
        <color indexed="17"/>
        <rFont val="微軟正黑體"/>
        <family val="2"/>
        <charset val="136"/>
      </rPr>
      <t>」</t>
    </r>
    <phoneticPr fontId="2" type="noConversion"/>
  </si>
  <si>
    <r>
      <t>A</t>
    </r>
    <r>
      <rPr>
        <sz val="12"/>
        <color indexed="17"/>
        <rFont val="微軟正黑體"/>
        <family val="2"/>
        <charset val="136"/>
      </rPr>
      <t>生</t>
    </r>
    <r>
      <rPr>
        <b/>
        <sz val="12"/>
        <color indexed="17"/>
        <rFont val="微軟正黑體"/>
        <family val="2"/>
        <charset val="136"/>
      </rPr>
      <t>每日</t>
    </r>
    <r>
      <rPr>
        <sz val="12"/>
        <color indexed="17"/>
        <rFont val="微軟正黑體"/>
        <family val="2"/>
        <charset val="136"/>
      </rPr>
      <t>：勞保</t>
    </r>
    <r>
      <rPr>
        <sz val="12"/>
        <color indexed="17"/>
        <rFont val="Arial"/>
        <family val="2"/>
      </rPr>
      <t>-</t>
    </r>
    <r>
      <rPr>
        <sz val="12"/>
        <color indexed="17"/>
        <rFont val="微軟正黑體"/>
        <family val="2"/>
        <charset val="136"/>
      </rPr>
      <t>自付額</t>
    </r>
    <r>
      <rPr>
        <sz val="12"/>
        <color indexed="17"/>
        <rFont val="Arial"/>
        <family val="2"/>
      </rPr>
      <t xml:space="preserve"> $08 </t>
    </r>
    <r>
      <rPr>
        <sz val="12"/>
        <color indexed="17"/>
        <rFont val="微軟正黑體"/>
        <family val="2"/>
        <charset val="136"/>
      </rPr>
      <t>：勞保</t>
    </r>
    <r>
      <rPr>
        <sz val="12"/>
        <color indexed="17"/>
        <rFont val="Arial"/>
        <family val="2"/>
      </rPr>
      <t>-</t>
    </r>
    <r>
      <rPr>
        <sz val="12"/>
        <color indexed="17"/>
        <rFont val="微軟正黑體"/>
        <family val="2"/>
        <charset val="136"/>
      </rPr>
      <t>雇主負擔</t>
    </r>
    <r>
      <rPr>
        <sz val="12"/>
        <color indexed="17"/>
        <rFont val="Arial"/>
        <family val="2"/>
      </rPr>
      <t xml:space="preserve"> $29 </t>
    </r>
    <r>
      <rPr>
        <sz val="12"/>
        <color indexed="17"/>
        <rFont val="微軟正黑體"/>
        <family val="2"/>
        <charset val="136"/>
      </rPr>
      <t>：勞退金</t>
    </r>
    <r>
      <rPr>
        <sz val="12"/>
        <color indexed="17"/>
        <rFont val="Arial"/>
        <family val="2"/>
      </rPr>
      <t>-</t>
    </r>
    <r>
      <rPr>
        <sz val="12"/>
        <color indexed="17"/>
        <rFont val="微軟正黑體"/>
        <family val="2"/>
        <charset val="136"/>
      </rPr>
      <t>雇主負擔</t>
    </r>
    <r>
      <rPr>
        <sz val="12"/>
        <color indexed="17"/>
        <rFont val="Arial"/>
        <family val="2"/>
      </rPr>
      <t xml:space="preserve"> $20 </t>
    </r>
    <r>
      <rPr>
        <sz val="12"/>
        <color indexed="17"/>
        <rFont val="微軟正黑體"/>
        <family val="2"/>
        <charset val="136"/>
      </rPr>
      <t>：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</si>
</sst>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$&quot;#,##0_);\(&quot;$&quot;#,##0\)"/>
    <numFmt numFmtId="177" formatCode="#,##0_ "/>
    <numFmt numFmtId="178" formatCode="#,##0_);[Red]\(#,##0\)"/>
    <numFmt numFmtId="179" formatCode="_(* #,##0_);_(* \(#,##0\);_(* &quot;-&quot;_);_(@_)"/>
    <numFmt numFmtId="181" formatCode="0.000%"/>
  </numFmts>
  <fonts count="121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細明體"/>
      <family val="3"/>
      <charset val="136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b/>
      <sz val="12"/>
      <name val="新細明體"/>
      <family val="1"/>
      <charset val="136"/>
    </font>
    <font>
      <sz val="8"/>
      <color indexed="8"/>
      <name val="標楷體"/>
      <family val="4"/>
      <charset val="136"/>
    </font>
    <font>
      <b/>
      <sz val="12"/>
      <color indexed="8"/>
      <name val="Arial"/>
      <family val="2"/>
    </font>
    <font>
      <sz val="12"/>
      <name val="Times New Roman"/>
      <family val="1"/>
    </font>
    <font>
      <sz val="12"/>
      <color indexed="8"/>
      <name val="細明體"/>
      <family val="3"/>
      <charset val="136"/>
    </font>
    <font>
      <b/>
      <u/>
      <sz val="12"/>
      <color indexed="61"/>
      <name val="細明體"/>
      <family val="3"/>
      <charset val="136"/>
    </font>
    <font>
      <b/>
      <sz val="8"/>
      <color indexed="12"/>
      <name val="Arial"/>
      <family val="2"/>
    </font>
    <font>
      <b/>
      <sz val="8"/>
      <color indexed="12"/>
      <name val="細明體"/>
      <family val="3"/>
      <charset val="136"/>
    </font>
    <font>
      <b/>
      <sz val="8"/>
      <name val="Arial"/>
      <family val="2"/>
    </font>
    <font>
      <sz val="12"/>
      <color indexed="12"/>
      <name val="新細明體"/>
      <family val="1"/>
      <charset val="136"/>
    </font>
    <font>
      <b/>
      <sz val="8"/>
      <name val="細明體"/>
      <family val="3"/>
      <charset val="136"/>
    </font>
    <font>
      <sz val="12"/>
      <color indexed="8"/>
      <name val="Times New Roman"/>
      <family val="1"/>
    </font>
    <font>
      <sz val="12"/>
      <color indexed="10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indexed="36"/>
      <name val="新細明體"/>
      <family val="1"/>
      <charset val="136"/>
    </font>
    <font>
      <b/>
      <sz val="12"/>
      <color indexed="9"/>
      <name val="Arial"/>
      <family val="2"/>
    </font>
    <font>
      <b/>
      <sz val="8"/>
      <color indexed="9"/>
      <name val="Arial"/>
      <family val="2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8"/>
      <color indexed="10"/>
      <name val="細明體"/>
      <family val="3"/>
      <charset val="136"/>
    </font>
    <font>
      <b/>
      <sz val="8"/>
      <color indexed="10"/>
      <name val="Arial"/>
      <family val="2"/>
    </font>
    <font>
      <sz val="8"/>
      <name val="標楷體"/>
      <family val="4"/>
      <charset val="136"/>
    </font>
    <font>
      <b/>
      <sz val="8"/>
      <color indexed="10"/>
      <name val="Arial"/>
      <family val="2"/>
    </font>
    <font>
      <sz val="14"/>
      <color indexed="8"/>
      <name val="標楷體"/>
      <family val="4"/>
      <charset val="136"/>
    </font>
    <font>
      <sz val="6"/>
      <name val="新細明體"/>
      <family val="1"/>
      <charset val="136"/>
    </font>
    <font>
      <b/>
      <sz val="10"/>
      <color indexed="10"/>
      <name val="標楷體"/>
      <family val="4"/>
      <charset val="136"/>
    </font>
    <font>
      <b/>
      <sz val="12"/>
      <color indexed="10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2"/>
      <name val="細明體"/>
      <family val="3"/>
      <charset val="136"/>
    </font>
    <font>
      <sz val="12"/>
      <color indexed="25"/>
      <name val="細明體"/>
      <family val="3"/>
      <charset val="136"/>
    </font>
    <font>
      <sz val="12"/>
      <color indexed="10"/>
      <name val="Arial"/>
      <family val="2"/>
    </font>
    <font>
      <b/>
      <sz val="12"/>
      <color indexed="25"/>
      <name val="細明體"/>
      <family val="3"/>
      <charset val="136"/>
    </font>
    <font>
      <sz val="6"/>
      <name val="標楷體"/>
      <family val="4"/>
      <charset val="136"/>
    </font>
    <font>
      <sz val="14"/>
      <color indexed="8"/>
      <name val="標楷體"/>
      <family val="4"/>
      <charset val="136"/>
    </font>
    <font>
      <sz val="12"/>
      <color indexed="8"/>
      <name val="細明體"/>
      <family val="3"/>
      <charset val="136"/>
    </font>
    <font>
      <b/>
      <sz val="12"/>
      <name val="標楷體"/>
      <family val="4"/>
      <charset val="136"/>
    </font>
    <font>
      <b/>
      <sz val="12"/>
      <color indexed="10"/>
      <name val="Arial"/>
      <family val="2"/>
    </font>
    <font>
      <b/>
      <sz val="8"/>
      <color indexed="20"/>
      <name val="標楷體"/>
      <family val="4"/>
      <charset val="136"/>
    </font>
    <font>
      <b/>
      <sz val="8"/>
      <color indexed="20"/>
      <name val="細明體"/>
      <family val="3"/>
      <charset val="136"/>
    </font>
    <font>
      <sz val="8"/>
      <color indexed="8"/>
      <name val="標楷體"/>
      <family val="4"/>
      <charset val="136"/>
    </font>
    <font>
      <b/>
      <sz val="12"/>
      <name val="微軟正黑體"/>
      <family val="2"/>
      <charset val="136"/>
    </font>
    <font>
      <sz val="12"/>
      <color indexed="25"/>
      <name val="Arial"/>
      <family val="2"/>
    </font>
    <font>
      <sz val="12"/>
      <color indexed="25"/>
      <name val="微軟正黑體"/>
      <family val="2"/>
      <charset val="136"/>
    </font>
    <font>
      <b/>
      <sz val="12"/>
      <color indexed="12"/>
      <name val="Arial"/>
      <family val="2"/>
    </font>
    <font>
      <b/>
      <sz val="12"/>
      <color indexed="25"/>
      <name val="微軟正黑體"/>
      <family val="2"/>
      <charset val="136"/>
    </font>
    <font>
      <sz val="12"/>
      <color indexed="57"/>
      <name val="Arial"/>
      <family val="2"/>
    </font>
    <font>
      <sz val="12"/>
      <color indexed="57"/>
      <name val="微軟正黑體"/>
      <family val="2"/>
      <charset val="136"/>
    </font>
    <font>
      <b/>
      <sz val="12"/>
      <color indexed="57"/>
      <name val="微軟正黑體"/>
      <family val="2"/>
      <charset val="136"/>
    </font>
    <font>
      <b/>
      <sz val="12"/>
      <color indexed="12"/>
      <name val="標楷體"/>
      <family val="4"/>
      <charset val="136"/>
    </font>
    <font>
      <b/>
      <u/>
      <sz val="12"/>
      <color indexed="25"/>
      <name val="Arial"/>
      <family val="2"/>
    </font>
    <font>
      <b/>
      <u/>
      <sz val="12"/>
      <color indexed="25"/>
      <name val="標楷體"/>
      <family val="4"/>
      <charset val="136"/>
    </font>
    <font>
      <sz val="10"/>
      <name val="Arial"/>
      <family val="2"/>
    </font>
    <font>
      <sz val="8"/>
      <name val="Arial"/>
      <family val="2"/>
    </font>
    <font>
      <sz val="12"/>
      <color indexed="8"/>
      <name val="標楷體"/>
      <family val="4"/>
      <charset val="136"/>
    </font>
    <font>
      <b/>
      <sz val="10"/>
      <color indexed="36"/>
      <name val="Arial"/>
      <family val="2"/>
    </font>
    <font>
      <b/>
      <sz val="10"/>
      <color indexed="36"/>
      <name val="標楷體"/>
      <family val="4"/>
      <charset val="136"/>
    </font>
    <font>
      <sz val="10"/>
      <color indexed="8"/>
      <name val="Arial"/>
      <family val="2"/>
    </font>
    <font>
      <sz val="10"/>
      <color indexed="8"/>
      <name val="標楷體"/>
      <family val="4"/>
      <charset val="136"/>
    </font>
    <font>
      <b/>
      <sz val="12"/>
      <color indexed="12"/>
      <name val="Arial"/>
      <family val="2"/>
    </font>
    <font>
      <b/>
      <sz val="12"/>
      <color indexed="12"/>
      <name val="細明體"/>
      <family val="3"/>
      <charset val="136"/>
    </font>
    <font>
      <b/>
      <sz val="12"/>
      <color indexed="10"/>
      <name val="Arial"/>
      <family val="2"/>
    </font>
    <font>
      <b/>
      <sz val="12"/>
      <color indexed="10"/>
      <name val="細明體"/>
      <family val="3"/>
      <charset val="136"/>
    </font>
    <font>
      <sz val="12"/>
      <color indexed="18"/>
      <name val="Arial"/>
      <family val="2"/>
    </font>
    <font>
      <sz val="12"/>
      <color indexed="18"/>
      <name val="微軟正黑體"/>
      <family val="2"/>
      <charset val="136"/>
    </font>
    <font>
      <sz val="12"/>
      <color indexed="53"/>
      <name val="Arial"/>
      <family val="2"/>
    </font>
    <font>
      <sz val="12"/>
      <color indexed="53"/>
      <name val="微軟正黑體"/>
      <family val="2"/>
      <charset val="136"/>
    </font>
    <font>
      <b/>
      <sz val="12"/>
      <color indexed="53"/>
      <name val="微軟正黑體"/>
      <family val="2"/>
      <charset val="136"/>
    </font>
    <font>
      <sz val="12"/>
      <color indexed="17"/>
      <name val="Arial"/>
      <family val="2"/>
    </font>
    <font>
      <sz val="12"/>
      <color indexed="17"/>
      <name val="微軟正黑體"/>
      <family val="2"/>
      <charset val="136"/>
    </font>
    <font>
      <b/>
      <sz val="12"/>
      <color indexed="17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rgb="FF7030A0"/>
      <name val="Arial"/>
      <family val="2"/>
    </font>
    <font>
      <b/>
      <sz val="12"/>
      <color rgb="FF7030A0"/>
      <name val="Times New Roman"/>
      <family val="1"/>
    </font>
    <font>
      <b/>
      <sz val="8"/>
      <color rgb="FFFF0000"/>
      <name val="細明體"/>
      <family val="3"/>
      <charset val="136"/>
    </font>
    <font>
      <b/>
      <sz val="10"/>
      <color rgb="FFFF0000"/>
      <name val="標楷體"/>
      <family val="4"/>
      <charset val="136"/>
    </font>
    <font>
      <sz val="12"/>
      <color rgb="FFFF0000"/>
      <name val="Times New Roman"/>
      <family val="1"/>
    </font>
    <font>
      <b/>
      <sz val="8"/>
      <color rgb="FF7030A0"/>
      <name val="標楷體"/>
      <family val="4"/>
      <charset val="136"/>
    </font>
    <font>
      <b/>
      <sz val="12"/>
      <color rgb="FF7030A0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u/>
      <sz val="12"/>
      <color rgb="FF993366"/>
      <name val="細明體"/>
      <family val="3"/>
      <charset val="136"/>
    </font>
    <font>
      <sz val="12"/>
      <color rgb="FFFF0000"/>
      <name val="Arial"/>
      <family val="2"/>
    </font>
    <font>
      <b/>
      <sz val="11"/>
      <color rgb="FF0000FF"/>
      <name val="新細明體"/>
      <family val="1"/>
      <charset val="136"/>
    </font>
    <font>
      <sz val="11"/>
      <color rgb="FF0000FF"/>
      <name val="新細明體"/>
      <family val="1"/>
      <charset val="136"/>
    </font>
    <font>
      <sz val="12"/>
      <color rgb="FF993366"/>
      <name val="細明體"/>
      <family val="3"/>
      <charset val="136"/>
    </font>
    <font>
      <sz val="12"/>
      <color rgb="FF000000"/>
      <name val="Times New Roman"/>
      <family val="1"/>
    </font>
    <font>
      <sz val="12"/>
      <color rgb="FF00000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Times New Roman"/>
      <family val="1"/>
    </font>
    <font>
      <b/>
      <sz val="12"/>
      <color rgb="FF800080"/>
      <name val="Arial"/>
      <family val="2"/>
    </font>
    <font>
      <b/>
      <sz val="12"/>
      <color rgb="FF800080"/>
      <name val="新細明體"/>
      <family val="1"/>
      <charset val="136"/>
    </font>
    <font>
      <b/>
      <sz val="8"/>
      <color rgb="FF7030A0"/>
      <name val="Arial"/>
      <family val="2"/>
    </font>
    <font>
      <sz val="8"/>
      <color rgb="FF000000"/>
      <name val="標楷體"/>
      <family val="4"/>
      <charset val="136"/>
    </font>
    <font>
      <b/>
      <sz val="12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993366"/>
      <name val="Arial"/>
      <family val="2"/>
    </font>
    <font>
      <b/>
      <sz val="12"/>
      <color rgb="FF0000FF"/>
      <name val="Arial"/>
      <family val="2"/>
    </font>
    <font>
      <sz val="12"/>
      <color rgb="FF76933C"/>
      <name val="Arial"/>
      <family val="2"/>
    </font>
    <font>
      <sz val="12"/>
      <color rgb="FF0000FF"/>
      <name val="Arial"/>
      <family val="2"/>
    </font>
    <font>
      <b/>
      <sz val="12"/>
      <color rgb="FFFFFFFF"/>
      <name val="Arial"/>
      <family val="2"/>
    </font>
    <font>
      <b/>
      <sz val="10"/>
      <color rgb="FFFF0000"/>
      <name val="Arial"/>
      <family val="2"/>
    </font>
    <font>
      <b/>
      <sz val="10"/>
      <color rgb="FF7030A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細明體"/>
      <family val="3"/>
      <charset val="136"/>
    </font>
    <font>
      <sz val="12"/>
      <color theme="3" tint="-0.249977111117893"/>
      <name val="Arial"/>
      <family val="2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u/>
      <sz val="12"/>
      <color rgb="FF993366"/>
      <name val="Arial"/>
      <family val="2"/>
    </font>
    <font>
      <sz val="14"/>
      <color rgb="FF000000"/>
      <name val="Arial"/>
      <family val="2"/>
    </font>
    <font>
      <b/>
      <sz val="12"/>
      <color rgb="FF993366"/>
      <name val="細明體"/>
      <family val="3"/>
      <charset val="136"/>
    </font>
    <font>
      <sz val="14"/>
      <color rgb="FF000000"/>
      <name val="標楷體"/>
      <family val="4"/>
      <charset val="136"/>
    </font>
    <font>
      <sz val="12"/>
      <color theme="9" tint="-0.249977111117893"/>
      <name val="Arial"/>
      <family val="2"/>
    </font>
    <font>
      <sz val="12"/>
      <color rgb="FF0066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FFC000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10" fillId="0" borderId="0"/>
    <xf numFmtId="179" fontId="10" fillId="0" borderId="0" applyFont="0" applyFill="0" applyBorder="0" applyAlignment="0" applyProtection="0"/>
  </cellStyleXfs>
  <cellXfs count="408">
    <xf numFmtId="0" fontId="0" fillId="0" borderId="0" xfId="0"/>
    <xf numFmtId="177" fontId="5" fillId="0" borderId="1" xfId="0" applyNumberFormat="1" applyFont="1" applyBorder="1" applyAlignment="1">
      <alignment horizontal="center" vertical="center"/>
    </xf>
    <xf numFmtId="0" fontId="0" fillId="0" borderId="0" xfId="0" applyFont="1"/>
    <xf numFmtId="178" fontId="6" fillId="0" borderId="1" xfId="0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7" fillId="0" borderId="0" xfId="0" applyFont="1"/>
    <xf numFmtId="178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177" fontId="5" fillId="0" borderId="1" xfId="0" applyNumberFormat="1" applyFont="1" applyFill="1" applyBorder="1" applyAlignment="1">
      <alignment horizontal="distributed" vertical="center"/>
    </xf>
    <xf numFmtId="176" fontId="6" fillId="0" borderId="1" xfId="0" applyNumberFormat="1" applyFont="1" applyFill="1" applyBorder="1" applyAlignment="1">
      <alignment horizontal="center"/>
    </xf>
    <xf numFmtId="177" fontId="4" fillId="0" borderId="1" xfId="0" applyNumberFormat="1" applyFont="1" applyFill="1" applyBorder="1" applyAlignment="1">
      <alignment horizontal="center"/>
    </xf>
    <xf numFmtId="177" fontId="4" fillId="0" borderId="1" xfId="0" applyNumberFormat="1" applyFont="1" applyBorder="1" applyAlignment="1">
      <alignment horizontal="center"/>
    </xf>
    <xf numFmtId="177" fontId="6" fillId="0" borderId="1" xfId="0" applyNumberFormat="1" applyFont="1" applyBorder="1" applyAlignment="1">
      <alignment horizontal="center"/>
    </xf>
    <xf numFmtId="176" fontId="4" fillId="0" borderId="2" xfId="0" applyNumberFormat="1" applyFont="1" applyBorder="1" applyAlignment="1">
      <alignment horizontal="center"/>
    </xf>
    <xf numFmtId="177" fontId="4" fillId="0" borderId="2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/>
    </xf>
    <xf numFmtId="177" fontId="0" fillId="0" borderId="0" xfId="0" applyNumberFormat="1" applyFont="1"/>
    <xf numFmtId="178" fontId="0" fillId="0" borderId="0" xfId="0" applyNumberFormat="1" applyFont="1" applyFill="1"/>
    <xf numFmtId="0" fontId="0" fillId="0" borderId="0" xfId="0" applyNumberFormat="1" applyFont="1" applyFill="1"/>
    <xf numFmtId="0" fontId="0" fillId="0" borderId="0" xfId="0" applyFont="1" applyFill="1"/>
    <xf numFmtId="178" fontId="4" fillId="0" borderId="1" xfId="0" applyNumberFormat="1" applyFont="1" applyFill="1" applyBorder="1"/>
    <xf numFmtId="178" fontId="4" fillId="2" borderId="1" xfId="0" applyNumberFormat="1" applyFont="1" applyFill="1" applyBorder="1"/>
    <xf numFmtId="178" fontId="4" fillId="3" borderId="1" xfId="0" applyNumberFormat="1" applyFont="1" applyFill="1" applyBorder="1"/>
    <xf numFmtId="178" fontId="6" fillId="0" borderId="1" xfId="0" applyNumberFormat="1" applyFont="1" applyFill="1" applyBorder="1"/>
    <xf numFmtId="178" fontId="6" fillId="2" borderId="1" xfId="0" applyNumberFormat="1" applyFont="1" applyFill="1" applyBorder="1"/>
    <xf numFmtId="178" fontId="4" fillId="0" borderId="2" xfId="0" applyNumberFormat="1" applyFont="1" applyFill="1" applyBorder="1"/>
    <xf numFmtId="178" fontId="4" fillId="2" borderId="2" xfId="0" applyNumberFormat="1" applyFont="1" applyFill="1" applyBorder="1"/>
    <xf numFmtId="0" fontId="6" fillId="0" borderId="0" xfId="0" applyFont="1"/>
    <xf numFmtId="176" fontId="12" fillId="0" borderId="0" xfId="0" applyNumberFormat="1" applyFont="1" applyBorder="1" applyAlignment="1">
      <alignment horizontal="center"/>
    </xf>
    <xf numFmtId="0" fontId="15" fillId="0" borderId="0" xfId="0" applyFont="1"/>
    <xf numFmtId="176" fontId="17" fillId="0" borderId="0" xfId="0" applyNumberFormat="1" applyFont="1"/>
    <xf numFmtId="176" fontId="17" fillId="0" borderId="0" xfId="0" applyNumberFormat="1" applyFont="1" applyAlignment="1">
      <alignment horizontal="center"/>
    </xf>
    <xf numFmtId="176" fontId="15" fillId="0" borderId="0" xfId="0" applyNumberFormat="1" applyFont="1"/>
    <xf numFmtId="0" fontId="17" fillId="0" borderId="0" xfId="0" applyFont="1"/>
    <xf numFmtId="0" fontId="17" fillId="0" borderId="0" xfId="0" applyFont="1" applyAlignment="1">
      <alignment horizontal="center"/>
    </xf>
    <xf numFmtId="178" fontId="18" fillId="4" borderId="1" xfId="2" applyNumberFormat="1" applyFont="1" applyFill="1" applyBorder="1">
      <alignment vertical="center"/>
    </xf>
    <xf numFmtId="178" fontId="19" fillId="2" borderId="1" xfId="0" applyNumberFormat="1" applyFont="1" applyFill="1" applyBorder="1"/>
    <xf numFmtId="178" fontId="19" fillId="3" borderId="1" xfId="2" applyNumberFormat="1" applyFont="1" applyFill="1" applyBorder="1">
      <alignment vertical="center"/>
    </xf>
    <xf numFmtId="178" fontId="20" fillId="4" borderId="1" xfId="2" applyNumberFormat="1" applyFont="1" applyFill="1" applyBorder="1">
      <alignment vertical="center"/>
    </xf>
    <xf numFmtId="178" fontId="20" fillId="2" borderId="1" xfId="0" applyNumberFormat="1" applyFont="1" applyFill="1" applyBorder="1"/>
    <xf numFmtId="178" fontId="10" fillId="2" borderId="1" xfId="0" applyNumberFormat="1" applyFont="1" applyFill="1" applyBorder="1"/>
    <xf numFmtId="178" fontId="18" fillId="3" borderId="1" xfId="2" applyNumberFormat="1" applyFont="1" applyFill="1" applyBorder="1">
      <alignment vertical="center"/>
    </xf>
    <xf numFmtId="178" fontId="21" fillId="4" borderId="1" xfId="2" applyNumberFormat="1" applyFont="1" applyFill="1" applyBorder="1">
      <alignment vertical="center"/>
    </xf>
    <xf numFmtId="178" fontId="21" fillId="3" borderId="1" xfId="2" applyNumberFormat="1" applyFont="1" applyFill="1" applyBorder="1">
      <alignment vertical="center"/>
    </xf>
    <xf numFmtId="178" fontId="22" fillId="2" borderId="1" xfId="0" applyNumberFormat="1" applyFont="1" applyFill="1" applyBorder="1"/>
    <xf numFmtId="178" fontId="20" fillId="3" borderId="1" xfId="2" applyNumberFormat="1" applyFont="1" applyFill="1" applyBorder="1">
      <alignment vertical="center"/>
    </xf>
    <xf numFmtId="178" fontId="19" fillId="4" borderId="1" xfId="2" applyNumberFormat="1" applyFont="1" applyFill="1" applyBorder="1">
      <alignment vertical="center"/>
    </xf>
    <xf numFmtId="178" fontId="19" fillId="2" borderId="2" xfId="0" applyNumberFormat="1" applyFont="1" applyFill="1" applyBorder="1"/>
    <xf numFmtId="178" fontId="18" fillId="3" borderId="2" xfId="2" applyNumberFormat="1" applyFont="1" applyFill="1" applyBorder="1">
      <alignment vertical="center"/>
    </xf>
    <xf numFmtId="178" fontId="19" fillId="4" borderId="2" xfId="2" applyNumberFormat="1" applyFont="1" applyFill="1" applyBorder="1">
      <alignment vertical="center"/>
    </xf>
    <xf numFmtId="178" fontId="22" fillId="3" borderId="1" xfId="2" applyNumberFormat="1" applyFont="1" applyFill="1" applyBorder="1">
      <alignment vertical="center"/>
    </xf>
    <xf numFmtId="0" fontId="23" fillId="0" borderId="0" xfId="0" applyNumberFormat="1" applyFont="1" applyAlignment="1">
      <alignment vertical="center"/>
    </xf>
    <xf numFmtId="0" fontId="24" fillId="0" borderId="0" xfId="0" applyFont="1"/>
    <xf numFmtId="0" fontId="25" fillId="0" borderId="0" xfId="0" applyFont="1"/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distributed" vertical="center"/>
    </xf>
    <xf numFmtId="178" fontId="10" fillId="4" borderId="1" xfId="2" applyNumberFormat="1" applyFont="1" applyFill="1" applyBorder="1" applyAlignment="1">
      <alignment vertical="center"/>
    </xf>
    <xf numFmtId="178" fontId="10" fillId="2" borderId="1" xfId="0" applyNumberFormat="1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vertical="center"/>
    </xf>
    <xf numFmtId="178" fontId="4" fillId="2" borderId="1" xfId="0" applyNumberFormat="1" applyFont="1" applyFill="1" applyBorder="1" applyAlignment="1">
      <alignment vertical="center"/>
    </xf>
    <xf numFmtId="176" fontId="80" fillId="0" borderId="1" xfId="0" applyNumberFormat="1" applyFont="1" applyBorder="1" applyAlignment="1">
      <alignment horizontal="center"/>
    </xf>
    <xf numFmtId="177" fontId="80" fillId="0" borderId="1" xfId="0" applyNumberFormat="1" applyFont="1" applyBorder="1" applyAlignment="1">
      <alignment horizontal="center" vertical="center"/>
    </xf>
    <xf numFmtId="177" fontId="80" fillId="0" borderId="1" xfId="0" applyNumberFormat="1" applyFont="1" applyBorder="1" applyAlignment="1">
      <alignment horizontal="distributed" vertical="center"/>
    </xf>
    <xf numFmtId="178" fontId="81" fillId="4" borderId="1" xfId="2" applyNumberFormat="1" applyFont="1" applyFill="1" applyBorder="1">
      <alignment vertical="center"/>
    </xf>
    <xf numFmtId="178" fontId="81" fillId="2" borderId="1" xfId="0" applyNumberFormat="1" applyFont="1" applyFill="1" applyBorder="1"/>
    <xf numFmtId="178" fontId="81" fillId="3" borderId="1" xfId="2" applyNumberFormat="1" applyFont="1" applyFill="1" applyBorder="1">
      <alignment vertical="center"/>
    </xf>
    <xf numFmtId="178" fontId="80" fillId="0" borderId="1" xfId="0" applyNumberFormat="1" applyFont="1" applyFill="1" applyBorder="1"/>
    <xf numFmtId="178" fontId="80" fillId="2" borderId="1" xfId="0" applyNumberFormat="1" applyFont="1" applyFill="1" applyBorder="1"/>
    <xf numFmtId="0" fontId="8" fillId="0" borderId="3" xfId="0" applyFont="1" applyBorder="1" applyAlignment="1">
      <alignment horizontal="distributed"/>
    </xf>
    <xf numFmtId="0" fontId="4" fillId="0" borderId="1" xfId="0" applyNumberFormat="1" applyFont="1" applyBorder="1" applyAlignment="1">
      <alignment horizontal="center" vertical="center"/>
    </xf>
    <xf numFmtId="0" fontId="16" fillId="0" borderId="0" xfId="0" applyFont="1" applyAlignment="1"/>
    <xf numFmtId="0" fontId="27" fillId="0" borderId="0" xfId="0" applyFont="1"/>
    <xf numFmtId="176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82" fillId="0" borderId="0" xfId="0" applyFont="1"/>
    <xf numFmtId="0" fontId="83" fillId="0" borderId="1" xfId="0" applyNumberFormat="1" applyFont="1" applyFill="1" applyBorder="1" applyAlignment="1">
      <alignment horizontal="center" vertical="center" wrapText="1"/>
    </xf>
    <xf numFmtId="178" fontId="84" fillId="3" borderId="1" xfId="2" applyNumberFormat="1" applyFont="1" applyFill="1" applyBorder="1" applyAlignment="1">
      <alignment vertical="center"/>
    </xf>
    <xf numFmtId="178" fontId="5" fillId="4" borderId="4" xfId="0" applyNumberFormat="1" applyFont="1" applyFill="1" applyBorder="1" applyAlignment="1">
      <alignment horizontal="center" vertical="center"/>
    </xf>
    <xf numFmtId="178" fontId="6" fillId="4" borderId="4" xfId="0" applyNumberFormat="1" applyFont="1" applyFill="1" applyBorder="1" applyAlignment="1">
      <alignment horizontal="center" vertical="center"/>
    </xf>
    <xf numFmtId="178" fontId="4" fillId="4" borderId="4" xfId="0" applyNumberFormat="1" applyFont="1" applyFill="1" applyBorder="1" applyAlignment="1">
      <alignment horizontal="center" vertical="center"/>
    </xf>
    <xf numFmtId="178" fontId="80" fillId="4" borderId="4" xfId="0" applyNumberFormat="1" applyFont="1" applyFill="1" applyBorder="1" applyAlignment="1">
      <alignment horizontal="center" vertical="center"/>
    </xf>
    <xf numFmtId="178" fontId="9" fillId="4" borderId="4" xfId="0" applyNumberFormat="1" applyFont="1" applyFill="1" applyBorder="1" applyAlignment="1">
      <alignment horizontal="center" vertical="center"/>
    </xf>
    <xf numFmtId="178" fontId="5" fillId="4" borderId="5" xfId="0" applyNumberFormat="1" applyFont="1" applyFill="1" applyBorder="1" applyAlignment="1">
      <alignment horizontal="center" vertical="center"/>
    </xf>
    <xf numFmtId="178" fontId="4" fillId="3" borderId="2" xfId="0" applyNumberFormat="1" applyFont="1" applyFill="1" applyBorder="1"/>
    <xf numFmtId="178" fontId="6" fillId="3" borderId="1" xfId="0" applyNumberFormat="1" applyFont="1" applyFill="1" applyBorder="1"/>
    <xf numFmtId="177" fontId="5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/>
    </xf>
    <xf numFmtId="177" fontId="4" fillId="0" borderId="1" xfId="0" applyNumberFormat="1" applyFont="1" applyBorder="1" applyAlignment="1">
      <alignment horizontal="distributed" vertical="center"/>
    </xf>
    <xf numFmtId="178" fontId="10" fillId="4" borderId="1" xfId="2" applyNumberFormat="1" applyFont="1" applyFill="1" applyBorder="1">
      <alignment vertical="center"/>
    </xf>
    <xf numFmtId="178" fontId="84" fillId="3" borderId="1" xfId="2" applyNumberFormat="1" applyFont="1" applyFill="1" applyBorder="1">
      <alignment vertical="center"/>
    </xf>
    <xf numFmtId="0" fontId="85" fillId="0" borderId="3" xfId="0" applyFont="1" applyBorder="1" applyAlignment="1">
      <alignment horizontal="distributed"/>
    </xf>
    <xf numFmtId="178" fontId="80" fillId="3" borderId="1" xfId="0" applyNumberFormat="1" applyFont="1" applyFill="1" applyBorder="1"/>
    <xf numFmtId="0" fontId="86" fillId="0" borderId="0" xfId="0" applyFont="1"/>
    <xf numFmtId="0" fontId="33" fillId="0" borderId="0" xfId="0" applyFont="1"/>
    <xf numFmtId="10" fontId="33" fillId="0" borderId="0" xfId="0" applyNumberFormat="1" applyFont="1"/>
    <xf numFmtId="181" fontId="33" fillId="0" borderId="0" xfId="0" applyNumberFormat="1" applyFont="1"/>
    <xf numFmtId="0" fontId="87" fillId="0" borderId="0" xfId="0" applyFont="1"/>
    <xf numFmtId="0" fontId="37" fillId="5" borderId="6" xfId="0" applyFont="1" applyFill="1" applyBorder="1"/>
    <xf numFmtId="176" fontId="88" fillId="0" borderId="7" xfId="0" applyNumberFormat="1" applyFont="1" applyFill="1" applyBorder="1" applyAlignment="1"/>
    <xf numFmtId="0" fontId="89" fillId="0" borderId="0" xfId="0" applyFont="1" applyFill="1" applyBorder="1"/>
    <xf numFmtId="0" fontId="6" fillId="0" borderId="0" xfId="0" applyFont="1" applyFill="1" applyBorder="1"/>
    <xf numFmtId="0" fontId="6" fillId="0" borderId="8" xfId="0" applyFont="1" applyFill="1" applyBorder="1"/>
    <xf numFmtId="176" fontId="88" fillId="0" borderId="0" xfId="0" applyNumberFormat="1" applyFont="1" applyFill="1" applyBorder="1" applyAlignment="1">
      <alignment horizontal="center"/>
    </xf>
    <xf numFmtId="0" fontId="4" fillId="0" borderId="9" xfId="0" applyFont="1" applyFill="1" applyBorder="1"/>
    <xf numFmtId="0" fontId="6" fillId="0" borderId="10" xfId="0" applyFont="1" applyFill="1" applyBorder="1"/>
    <xf numFmtId="0" fontId="90" fillId="0" borderId="8" xfId="0" applyFont="1" applyFill="1" applyBorder="1" applyAlignment="1">
      <alignment vertical="center"/>
    </xf>
    <xf numFmtId="0" fontId="90" fillId="0" borderId="0" xfId="0" applyFont="1" applyFill="1" applyBorder="1" applyAlignment="1">
      <alignment vertical="center"/>
    </xf>
    <xf numFmtId="0" fontId="15" fillId="0" borderId="10" xfId="0" applyFont="1" applyFill="1" applyBorder="1"/>
    <xf numFmtId="0" fontId="15" fillId="0" borderId="0" xfId="0" applyFont="1" applyFill="1" applyBorder="1"/>
    <xf numFmtId="0" fontId="91" fillId="0" borderId="0" xfId="0" applyFont="1" applyFill="1" applyBorder="1" applyAlignment="1">
      <alignment vertical="center"/>
    </xf>
    <xf numFmtId="176" fontId="92" fillId="0" borderId="0" xfId="0" applyNumberFormat="1" applyFont="1" applyFill="1" applyBorder="1" applyAlignment="1">
      <alignment vertical="center"/>
    </xf>
    <xf numFmtId="0" fontId="4" fillId="5" borderId="9" xfId="0" applyFont="1" applyFill="1" applyBorder="1"/>
    <xf numFmtId="0" fontId="4" fillId="5" borderId="10" xfId="0" applyFont="1" applyFill="1" applyBorder="1"/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90" fillId="0" borderId="11" xfId="0" applyFont="1" applyFill="1" applyBorder="1" applyAlignment="1">
      <alignment vertical="center"/>
    </xf>
    <xf numFmtId="0" fontId="91" fillId="0" borderId="12" xfId="0" applyFont="1" applyFill="1" applyBorder="1" applyAlignment="1">
      <alignment vertical="center"/>
    </xf>
    <xf numFmtId="176" fontId="92" fillId="0" borderId="12" xfId="0" applyNumberFormat="1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7" fillId="0" borderId="0" xfId="0" applyFont="1" applyFill="1" applyBorder="1"/>
    <xf numFmtId="0" fontId="83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8" fontId="84" fillId="5" borderId="1" xfId="0" applyNumberFormat="1" applyFont="1" applyFill="1" applyBorder="1" applyAlignment="1">
      <alignment vertical="center" shrinkToFit="1"/>
    </xf>
    <xf numFmtId="178" fontId="84" fillId="6" borderId="1" xfId="2" applyNumberFormat="1" applyFont="1" applyFill="1" applyBorder="1" applyAlignment="1">
      <alignment vertical="center" shrinkToFit="1"/>
    </xf>
    <xf numFmtId="178" fontId="93" fillId="7" borderId="1" xfId="2" applyNumberFormat="1" applyFont="1" applyFill="1" applyBorder="1" applyAlignment="1">
      <alignment vertical="center" shrinkToFit="1"/>
    </xf>
    <xf numFmtId="178" fontId="4" fillId="0" borderId="1" xfId="0" applyNumberFormat="1" applyFont="1" applyFill="1" applyBorder="1" applyAlignment="1">
      <alignment vertical="center" shrinkToFit="1"/>
    </xf>
    <xf numFmtId="178" fontId="4" fillId="5" borderId="1" xfId="0" applyNumberFormat="1" applyFont="1" applyFill="1" applyBorder="1" applyAlignment="1">
      <alignment vertical="center" shrinkToFit="1"/>
    </xf>
    <xf numFmtId="178" fontId="4" fillId="6" borderId="1" xfId="0" applyNumberFormat="1" applyFont="1" applyFill="1" applyBorder="1" applyAlignment="1">
      <alignment vertical="center" shrinkToFit="1"/>
    </xf>
    <xf numFmtId="178" fontId="94" fillId="7" borderId="14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/>
    </xf>
    <xf numFmtId="0" fontId="0" fillId="0" borderId="0" xfId="0" applyFont="1" applyFill="1" applyBorder="1"/>
    <xf numFmtId="177" fontId="94" fillId="0" borderId="1" xfId="0" applyNumberFormat="1" applyFont="1" applyFill="1" applyBorder="1" applyAlignment="1">
      <alignment horizontal="center" vertical="center" shrinkToFit="1"/>
    </xf>
    <xf numFmtId="0" fontId="6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95" fillId="0" borderId="1" xfId="0" applyFont="1" applyFill="1" applyBorder="1" applyAlignment="1">
      <alignment horizontal="center" vertical="center"/>
    </xf>
    <xf numFmtId="0" fontId="95" fillId="0" borderId="1" xfId="0" applyFont="1" applyFill="1" applyBorder="1" applyAlignment="1">
      <alignment horizontal="right" vertical="center"/>
    </xf>
    <xf numFmtId="178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shrinkToFit="1"/>
    </xf>
    <xf numFmtId="178" fontId="20" fillId="5" borderId="1" xfId="0" applyNumberFormat="1" applyFont="1" applyFill="1" applyBorder="1" applyAlignment="1">
      <alignment vertical="center" shrinkToFit="1"/>
    </xf>
    <xf numFmtId="178" fontId="96" fillId="6" borderId="1" xfId="2" applyNumberFormat="1" applyFont="1" applyFill="1" applyBorder="1" applyAlignment="1">
      <alignment vertical="center" shrinkToFit="1"/>
    </xf>
    <xf numFmtId="178" fontId="20" fillId="7" borderId="1" xfId="2" applyNumberFormat="1" applyFont="1" applyFill="1" applyBorder="1" applyAlignment="1">
      <alignment vertical="center" shrinkToFit="1"/>
    </xf>
    <xf numFmtId="178" fontId="6" fillId="0" borderId="1" xfId="0" applyNumberFormat="1" applyFont="1" applyFill="1" applyBorder="1" applyAlignment="1">
      <alignment vertical="center" shrinkToFit="1"/>
    </xf>
    <xf numFmtId="178" fontId="6" fillId="5" borderId="1" xfId="0" applyNumberFormat="1" applyFont="1" applyFill="1" applyBorder="1" applyAlignment="1">
      <alignment vertical="center" shrinkToFit="1"/>
    </xf>
    <xf numFmtId="178" fontId="6" fillId="6" borderId="1" xfId="0" applyNumberFormat="1" applyFont="1" applyFill="1" applyBorder="1" applyAlignment="1">
      <alignment vertical="center" shrinkToFit="1"/>
    </xf>
    <xf numFmtId="178" fontId="6" fillId="7" borderId="14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/>
    <xf numFmtId="177" fontId="4" fillId="0" borderId="1" xfId="0" applyNumberFormat="1" applyFont="1" applyFill="1" applyBorder="1" applyAlignment="1">
      <alignment horizontal="center" vertical="center" shrinkToFit="1"/>
    </xf>
    <xf numFmtId="178" fontId="10" fillId="5" borderId="1" xfId="0" applyNumberFormat="1" applyFont="1" applyFill="1" applyBorder="1" applyAlignment="1">
      <alignment vertical="center" shrinkToFit="1"/>
    </xf>
    <xf numFmtId="177" fontId="94" fillId="0" borderId="1" xfId="0" applyNumberFormat="1" applyFont="1" applyFill="1" applyBorder="1" applyAlignment="1">
      <alignment horizontal="distributed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distributed" vertical="center" shrinkToFit="1"/>
    </xf>
    <xf numFmtId="178" fontId="10" fillId="7" borderId="1" xfId="2" applyNumberFormat="1" applyFont="1" applyFill="1" applyBorder="1" applyAlignment="1">
      <alignment vertical="center" shrinkToFit="1"/>
    </xf>
    <xf numFmtId="178" fontId="4" fillId="7" borderId="14" xfId="0" applyNumberFormat="1" applyFont="1" applyFill="1" applyBorder="1" applyAlignment="1">
      <alignment horizontal="center" vertical="center" shrinkToFit="1"/>
    </xf>
    <xf numFmtId="0" fontId="97" fillId="0" borderId="1" xfId="0" applyNumberFormat="1" applyFont="1" applyFill="1" applyBorder="1" applyAlignment="1">
      <alignment horizontal="center" vertical="center"/>
    </xf>
    <xf numFmtId="0" fontId="97" fillId="0" borderId="1" xfId="0" applyNumberFormat="1" applyFont="1" applyFill="1" applyBorder="1" applyAlignment="1">
      <alignment horizontal="right" vertical="center"/>
    </xf>
    <xf numFmtId="0" fontId="98" fillId="0" borderId="0" xfId="0" applyNumberFormat="1" applyFont="1" applyFill="1" applyBorder="1" applyAlignment="1">
      <alignment vertical="center"/>
    </xf>
    <xf numFmtId="176" fontId="80" fillId="0" borderId="1" xfId="0" applyNumberFormat="1" applyFont="1" applyFill="1" applyBorder="1" applyAlignment="1">
      <alignment horizontal="center" vertical="center"/>
    </xf>
    <xf numFmtId="177" fontId="80" fillId="0" borderId="1" xfId="0" applyNumberFormat="1" applyFont="1" applyFill="1" applyBorder="1" applyAlignment="1">
      <alignment horizontal="center" vertical="center" shrinkToFit="1"/>
    </xf>
    <xf numFmtId="177" fontId="80" fillId="0" borderId="1" xfId="0" applyNumberFormat="1" applyFont="1" applyFill="1" applyBorder="1" applyAlignment="1">
      <alignment horizontal="distributed" vertical="center" shrinkToFit="1"/>
    </xf>
    <xf numFmtId="178" fontId="81" fillId="5" borderId="1" xfId="0" applyNumberFormat="1" applyFont="1" applyFill="1" applyBorder="1" applyAlignment="1">
      <alignment vertical="center" shrinkToFit="1"/>
    </xf>
    <xf numFmtId="178" fontId="81" fillId="6" borderId="1" xfId="2" applyNumberFormat="1" applyFont="1" applyFill="1" applyBorder="1" applyAlignment="1">
      <alignment vertical="center" shrinkToFit="1"/>
    </xf>
    <xf numFmtId="178" fontId="81" fillId="7" borderId="1" xfId="2" applyNumberFormat="1" applyFont="1" applyFill="1" applyBorder="1" applyAlignment="1">
      <alignment vertical="center" shrinkToFit="1"/>
    </xf>
    <xf numFmtId="178" fontId="80" fillId="0" borderId="1" xfId="0" applyNumberFormat="1" applyFont="1" applyFill="1" applyBorder="1" applyAlignment="1">
      <alignment vertical="center" shrinkToFit="1"/>
    </xf>
    <xf numFmtId="178" fontId="80" fillId="5" borderId="1" xfId="0" applyNumberFormat="1" applyFont="1" applyFill="1" applyBorder="1" applyAlignment="1">
      <alignment vertical="center" shrinkToFit="1"/>
    </xf>
    <xf numFmtId="178" fontId="80" fillId="6" borderId="1" xfId="0" applyNumberFormat="1" applyFont="1" applyFill="1" applyBorder="1" applyAlignment="1">
      <alignment vertical="center" shrinkToFit="1"/>
    </xf>
    <xf numFmtId="178" fontId="80" fillId="7" borderId="14" xfId="0" applyNumberFormat="1" applyFont="1" applyFill="1" applyBorder="1" applyAlignment="1">
      <alignment horizontal="center" vertical="center" shrinkToFit="1"/>
    </xf>
    <xf numFmtId="177" fontId="89" fillId="0" borderId="1" xfId="0" applyNumberFormat="1" applyFont="1" applyFill="1" applyBorder="1" applyAlignment="1">
      <alignment horizontal="distributed" vertical="center" shrinkToFit="1"/>
    </xf>
    <xf numFmtId="178" fontId="84" fillId="7" borderId="1" xfId="2" applyNumberFormat="1" applyFont="1" applyFill="1" applyBorder="1" applyAlignment="1">
      <alignment vertical="center" shrinkToFit="1"/>
    </xf>
    <xf numFmtId="0" fontId="99" fillId="0" borderId="3" xfId="0" applyFont="1" applyFill="1" applyBorder="1" applyAlignment="1">
      <alignment horizontal="distributed" vertical="center"/>
    </xf>
    <xf numFmtId="176" fontId="89" fillId="0" borderId="1" xfId="0" applyNumberFormat="1" applyFont="1" applyFill="1" applyBorder="1" applyAlignment="1">
      <alignment horizontal="center" vertical="center"/>
    </xf>
    <xf numFmtId="177" fontId="89" fillId="0" borderId="1" xfId="0" applyNumberFormat="1" applyFont="1" applyFill="1" applyBorder="1" applyAlignment="1">
      <alignment horizontal="center" vertical="center" shrinkToFit="1"/>
    </xf>
    <xf numFmtId="178" fontId="93" fillId="6" borderId="1" xfId="2" applyNumberFormat="1" applyFont="1" applyFill="1" applyBorder="1" applyAlignment="1">
      <alignment vertical="center" shrinkToFit="1"/>
    </xf>
    <xf numFmtId="0" fontId="100" fillId="0" borderId="3" xfId="0" applyFont="1" applyFill="1" applyBorder="1" applyAlignment="1">
      <alignment horizontal="distributed" vertical="center"/>
    </xf>
    <xf numFmtId="178" fontId="94" fillId="7" borderId="4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177" fontId="101" fillId="0" borderId="1" xfId="0" applyNumberFormat="1" applyFont="1" applyFill="1" applyBorder="1" applyAlignment="1">
      <alignment horizontal="center" vertical="center" shrinkToFit="1"/>
    </xf>
    <xf numFmtId="178" fontId="102" fillId="6" borderId="1" xfId="2" applyNumberFormat="1" applyFont="1" applyFill="1" applyBorder="1" applyAlignment="1">
      <alignment vertical="center" shrinkToFit="1"/>
    </xf>
    <xf numFmtId="178" fontId="102" fillId="7" borderId="1" xfId="2" applyNumberFormat="1" applyFont="1" applyFill="1" applyBorder="1" applyAlignment="1">
      <alignment vertical="center" shrinkToFit="1"/>
    </xf>
    <xf numFmtId="178" fontId="101" fillId="7" borderId="4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vertical="center"/>
    </xf>
    <xf numFmtId="178" fontId="96" fillId="5" borderId="1" xfId="0" applyNumberFormat="1" applyFont="1" applyFill="1" applyBorder="1" applyAlignment="1">
      <alignment vertical="center" shrinkToFit="1"/>
    </xf>
    <xf numFmtId="178" fontId="20" fillId="6" borderId="1" xfId="2" applyNumberFormat="1" applyFont="1" applyFill="1" applyBorder="1" applyAlignment="1">
      <alignment vertical="center" shrinkToFit="1"/>
    </xf>
    <xf numFmtId="178" fontId="6" fillId="7" borderId="4" xfId="0" applyNumberFormat="1" applyFont="1" applyFill="1" applyBorder="1" applyAlignment="1">
      <alignment horizontal="center" vertical="center" shrinkToFit="1"/>
    </xf>
    <xf numFmtId="176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shrinkToFit="1"/>
    </xf>
    <xf numFmtId="178" fontId="84" fillId="5" borderId="2" xfId="0" applyNumberFormat="1" applyFont="1" applyFill="1" applyBorder="1" applyAlignment="1">
      <alignment vertical="center" shrinkToFit="1"/>
    </xf>
    <xf numFmtId="178" fontId="93" fillId="6" borderId="2" xfId="2" applyNumberFormat="1" applyFont="1" applyFill="1" applyBorder="1" applyAlignment="1">
      <alignment vertical="center" shrinkToFit="1"/>
    </xf>
    <xf numFmtId="178" fontId="84" fillId="7" borderId="2" xfId="2" applyNumberFormat="1" applyFont="1" applyFill="1" applyBorder="1" applyAlignment="1">
      <alignment vertical="center" shrinkToFit="1"/>
    </xf>
    <xf numFmtId="177" fontId="0" fillId="0" borderId="0" xfId="0" applyNumberFormat="1" applyFont="1" applyFill="1" applyBorder="1"/>
    <xf numFmtId="178" fontId="0" fillId="0" borderId="0" xfId="0" applyNumberFormat="1" applyFont="1" applyFill="1" applyBorder="1"/>
    <xf numFmtId="0" fontId="0" fillId="0" borderId="0" xfId="0" applyNumberFormat="1" applyFont="1" applyFill="1" applyBorder="1"/>
    <xf numFmtId="0" fontId="6" fillId="5" borderId="6" xfId="0" applyFont="1" applyFill="1" applyBorder="1" applyAlignment="1">
      <alignment horizontal="center" vertical="center"/>
    </xf>
    <xf numFmtId="176" fontId="103" fillId="0" borderId="7" xfId="0" applyNumberFormat="1" applyFont="1" applyFill="1" applyBorder="1" applyAlignment="1">
      <alignment horizontal="left" vertical="center"/>
    </xf>
    <xf numFmtId="176" fontId="103" fillId="0" borderId="15" xfId="0" applyNumberFormat="1" applyFont="1" applyFill="1" applyBorder="1" applyAlignment="1">
      <alignment horizontal="left" vertical="center"/>
    </xf>
    <xf numFmtId="176" fontId="103" fillId="0" borderId="0" xfId="0" applyNumberFormat="1" applyFont="1" applyFill="1" applyBorder="1" applyAlignment="1">
      <alignment horizontal="left" vertical="center"/>
    </xf>
    <xf numFmtId="0" fontId="104" fillId="0" borderId="8" xfId="0" applyFont="1" applyFill="1" applyBorder="1" applyAlignment="1">
      <alignment vertical="center"/>
    </xf>
    <xf numFmtId="176" fontId="103" fillId="0" borderId="16" xfId="0" applyNumberFormat="1" applyFont="1" applyFill="1" applyBorder="1" applyAlignment="1">
      <alignment horizontal="left" vertical="center"/>
    </xf>
    <xf numFmtId="176" fontId="103" fillId="0" borderId="0" xfId="0" applyNumberFormat="1" applyFont="1" applyFill="1" applyBorder="1" applyAlignment="1">
      <alignment vertical="center"/>
    </xf>
    <xf numFmtId="176" fontId="105" fillId="0" borderId="0" xfId="0" applyNumberFormat="1" applyFont="1" applyFill="1" applyBorder="1" applyAlignment="1">
      <alignment horizontal="left" vertical="center"/>
    </xf>
    <xf numFmtId="176" fontId="105" fillId="0" borderId="16" xfId="0" applyNumberFormat="1" applyFont="1" applyFill="1" applyBorder="1" applyAlignment="1">
      <alignment horizontal="left" vertical="center"/>
    </xf>
    <xf numFmtId="0" fontId="104" fillId="0" borderId="11" xfId="0" applyFont="1" applyFill="1" applyBorder="1" applyAlignment="1">
      <alignment vertical="center"/>
    </xf>
    <xf numFmtId="176" fontId="103" fillId="0" borderId="12" xfId="0" applyNumberFormat="1" applyFont="1" applyFill="1" applyBorder="1" applyAlignment="1">
      <alignment vertical="center"/>
    </xf>
    <xf numFmtId="176" fontId="105" fillId="0" borderId="12" xfId="0" applyNumberFormat="1" applyFont="1" applyFill="1" applyBorder="1" applyAlignment="1">
      <alignment horizontal="left" vertical="center"/>
    </xf>
    <xf numFmtId="176" fontId="105" fillId="0" borderId="17" xfId="0" applyNumberFormat="1" applyFont="1" applyFill="1" applyBorder="1" applyAlignment="1">
      <alignment horizontal="left" vertical="center"/>
    </xf>
    <xf numFmtId="0" fontId="104" fillId="0" borderId="0" xfId="0" applyFont="1" applyFill="1" applyBorder="1" applyAlignment="1"/>
    <xf numFmtId="0" fontId="106" fillId="0" borderId="0" xfId="0" applyFont="1" applyFill="1" applyBorder="1" applyAlignment="1"/>
    <xf numFmtId="0" fontId="107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95" fillId="0" borderId="0" xfId="0" applyFont="1" applyFill="1" applyBorder="1" applyAlignment="1">
      <alignment vertical="top"/>
    </xf>
    <xf numFmtId="0" fontId="106" fillId="0" borderId="0" xfId="0" applyFont="1" applyFill="1" applyBorder="1" applyAlignment="1">
      <alignment vertical="top"/>
    </xf>
    <xf numFmtId="0" fontId="60" fillId="0" borderId="0" xfId="0" applyFont="1" applyFill="1" applyBorder="1"/>
    <xf numFmtId="176" fontId="60" fillId="0" borderId="1" xfId="0" applyNumberFormat="1" applyFont="1" applyFill="1" applyBorder="1" applyAlignment="1">
      <alignment horizontal="center" vertical="center" wrapText="1"/>
    </xf>
    <xf numFmtId="0" fontId="60" fillId="0" borderId="1" xfId="0" applyNumberFormat="1" applyFont="1" applyFill="1" applyBorder="1" applyAlignment="1">
      <alignment horizontal="center" vertical="center" wrapText="1"/>
    </xf>
    <xf numFmtId="0" fontId="108" fillId="0" borderId="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78" fontId="89" fillId="5" borderId="1" xfId="0" applyNumberFormat="1" applyFont="1" applyFill="1" applyBorder="1" applyAlignment="1">
      <alignment vertical="center"/>
    </xf>
    <xf numFmtId="178" fontId="89" fillId="6" borderId="1" xfId="2" applyNumberFormat="1" applyFont="1" applyFill="1" applyBorder="1" applyAlignment="1">
      <alignment vertical="center"/>
    </xf>
    <xf numFmtId="178" fontId="94" fillId="7" borderId="1" xfId="2" applyNumberFormat="1" applyFont="1" applyFill="1" applyBorder="1" applyAlignment="1">
      <alignment vertical="center"/>
    </xf>
    <xf numFmtId="178" fontId="4" fillId="5" borderId="1" xfId="0" applyNumberFormat="1" applyFont="1" applyFill="1" applyBorder="1" applyAlignment="1">
      <alignment vertical="center"/>
    </xf>
    <xf numFmtId="178" fontId="4" fillId="6" borderId="1" xfId="0" applyNumberFormat="1" applyFont="1" applyFill="1" applyBorder="1" applyAlignment="1">
      <alignment vertical="center"/>
    </xf>
    <xf numFmtId="178" fontId="94" fillId="7" borderId="4" xfId="0" applyNumberFormat="1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177" fontId="94" fillId="0" borderId="1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right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3" xfId="0" applyFont="1" applyFill="1" applyBorder="1" applyAlignment="1">
      <alignment horizontal="right" vertical="center"/>
    </xf>
    <xf numFmtId="0" fontId="4" fillId="0" borderId="22" xfId="0" applyFont="1" applyFill="1" applyBorder="1"/>
    <xf numFmtId="0" fontId="4" fillId="0" borderId="23" xfId="0" applyFont="1" applyFill="1" applyBorder="1"/>
    <xf numFmtId="177" fontId="6" fillId="0" borderId="1" xfId="0" applyNumberFormat="1" applyFont="1" applyFill="1" applyBorder="1" applyAlignment="1">
      <alignment vertical="center"/>
    </xf>
    <xf numFmtId="178" fontId="6" fillId="5" borderId="1" xfId="0" applyNumberFormat="1" applyFont="1" applyFill="1" applyBorder="1" applyAlignment="1">
      <alignment vertical="center"/>
    </xf>
    <xf numFmtId="178" fontId="95" fillId="6" borderId="1" xfId="2" applyNumberFormat="1" applyFont="1" applyFill="1" applyBorder="1" applyAlignment="1">
      <alignment vertical="center"/>
    </xf>
    <xf numFmtId="178" fontId="6" fillId="7" borderId="1" xfId="2" applyNumberFormat="1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178" fontId="6" fillId="7" borderId="4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/>
    </xf>
    <xf numFmtId="0" fontId="6" fillId="0" borderId="2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23" xfId="0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vertical="center"/>
    </xf>
    <xf numFmtId="178" fontId="4" fillId="7" borderId="1" xfId="2" applyNumberFormat="1" applyFont="1" applyFill="1" applyBorder="1" applyAlignment="1">
      <alignment vertical="center"/>
    </xf>
    <xf numFmtId="178" fontId="4" fillId="7" borderId="4" xfId="0" applyNumberFormat="1" applyFont="1" applyFill="1" applyBorder="1" applyAlignment="1">
      <alignment vertical="center"/>
    </xf>
    <xf numFmtId="0" fontId="97" fillId="0" borderId="0" xfId="0" applyNumberFormat="1" applyFont="1" applyFill="1" applyBorder="1" applyAlignment="1">
      <alignment vertical="center"/>
    </xf>
    <xf numFmtId="0" fontId="109" fillId="0" borderId="3" xfId="0" applyFont="1" applyFill="1" applyBorder="1" applyAlignment="1">
      <alignment horizontal="distributed" vertical="center"/>
    </xf>
    <xf numFmtId="177" fontId="80" fillId="0" borderId="1" xfId="0" applyNumberFormat="1" applyFont="1" applyFill="1" applyBorder="1" applyAlignment="1">
      <alignment vertical="center"/>
    </xf>
    <xf numFmtId="178" fontId="80" fillId="5" borderId="1" xfId="0" applyNumberFormat="1" applyFont="1" applyFill="1" applyBorder="1" applyAlignment="1">
      <alignment vertical="center"/>
    </xf>
    <xf numFmtId="178" fontId="80" fillId="6" borderId="1" xfId="2" applyNumberFormat="1" applyFont="1" applyFill="1" applyBorder="1" applyAlignment="1">
      <alignment vertical="center"/>
    </xf>
    <xf numFmtId="178" fontId="80" fillId="7" borderId="1" xfId="2" applyNumberFormat="1" applyFont="1" applyFill="1" applyBorder="1" applyAlignment="1">
      <alignment vertical="center"/>
    </xf>
    <xf numFmtId="178" fontId="80" fillId="0" borderId="1" xfId="0" applyNumberFormat="1" applyFont="1" applyFill="1" applyBorder="1" applyAlignment="1">
      <alignment vertical="center"/>
    </xf>
    <xf numFmtId="178" fontId="80" fillId="6" borderId="1" xfId="0" applyNumberFormat="1" applyFont="1" applyFill="1" applyBorder="1" applyAlignment="1">
      <alignment vertical="center"/>
    </xf>
    <xf numFmtId="178" fontId="80" fillId="7" borderId="4" xfId="0" applyNumberFormat="1" applyFont="1" applyFill="1" applyBorder="1" applyAlignment="1">
      <alignment vertical="center"/>
    </xf>
    <xf numFmtId="0" fontId="80" fillId="0" borderId="0" xfId="0" applyFont="1" applyFill="1" applyBorder="1"/>
    <xf numFmtId="0" fontId="110" fillId="0" borderId="3" xfId="0" applyFont="1" applyFill="1" applyBorder="1" applyAlignment="1">
      <alignment horizontal="distributed" vertical="center"/>
    </xf>
    <xf numFmtId="178" fontId="94" fillId="6" borderId="1" xfId="2" applyNumberFormat="1" applyFont="1" applyFill="1" applyBorder="1" applyAlignment="1">
      <alignment vertical="center"/>
    </xf>
    <xf numFmtId="178" fontId="95" fillId="5" borderId="1" xfId="0" applyNumberFormat="1" applyFont="1" applyFill="1" applyBorder="1" applyAlignment="1">
      <alignment vertical="center"/>
    </xf>
    <xf numFmtId="178" fontId="101" fillId="6" borderId="1" xfId="2" applyNumberFormat="1" applyFont="1" applyFill="1" applyBorder="1" applyAlignment="1">
      <alignment vertical="center"/>
    </xf>
    <xf numFmtId="178" fontId="101" fillId="7" borderId="1" xfId="2" applyNumberFormat="1" applyFont="1" applyFill="1" applyBorder="1" applyAlignment="1">
      <alignment vertical="center"/>
    </xf>
    <xf numFmtId="178" fontId="6" fillId="6" borderId="1" xfId="0" applyNumberFormat="1" applyFont="1" applyFill="1" applyBorder="1" applyAlignment="1">
      <alignment vertical="center"/>
    </xf>
    <xf numFmtId="178" fontId="101" fillId="7" borderId="4" xfId="0" applyNumberFormat="1" applyFont="1" applyFill="1" applyBorder="1" applyAlignment="1">
      <alignment vertical="center"/>
    </xf>
    <xf numFmtId="0" fontId="6" fillId="8" borderId="24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right" vertical="center"/>
    </xf>
    <xf numFmtId="0" fontId="6" fillId="8" borderId="5" xfId="0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8" fontId="6" fillId="6" borderId="1" xfId="2" applyNumberFormat="1" applyFont="1" applyFill="1" applyBorder="1" applyAlignment="1">
      <alignment vertical="center"/>
    </xf>
    <xf numFmtId="178" fontId="89" fillId="7" borderId="1" xfId="2" applyNumberFormat="1" applyFont="1" applyFill="1" applyBorder="1" applyAlignment="1">
      <alignment vertical="center"/>
    </xf>
    <xf numFmtId="0" fontId="110" fillId="0" borderId="24" xfId="0" applyFont="1" applyFill="1" applyBorder="1" applyAlignment="1">
      <alignment horizontal="distributed" vertical="center"/>
    </xf>
    <xf numFmtId="176" fontId="4" fillId="0" borderId="2" xfId="0" applyNumberFormat="1" applyFont="1" applyFill="1" applyBorder="1" applyAlignment="1">
      <alignment horizontal="left" vertical="center"/>
    </xf>
    <xf numFmtId="177" fontId="4" fillId="0" borderId="2" xfId="0" applyNumberFormat="1" applyFont="1" applyFill="1" applyBorder="1" applyAlignment="1">
      <alignment vertical="center"/>
    </xf>
    <xf numFmtId="178" fontId="89" fillId="5" borderId="2" xfId="0" applyNumberFormat="1" applyFont="1" applyFill="1" applyBorder="1" applyAlignment="1">
      <alignment vertical="center"/>
    </xf>
    <xf numFmtId="178" fontId="94" fillId="6" borderId="2" xfId="2" applyNumberFormat="1" applyFont="1" applyFill="1" applyBorder="1" applyAlignment="1">
      <alignment vertical="center"/>
    </xf>
    <xf numFmtId="178" fontId="89" fillId="7" borderId="2" xfId="2" applyNumberFormat="1" applyFont="1" applyFill="1" applyBorder="1" applyAlignment="1">
      <alignment vertical="center"/>
    </xf>
    <xf numFmtId="178" fontId="4" fillId="0" borderId="2" xfId="0" applyNumberFormat="1" applyFont="1" applyFill="1" applyBorder="1" applyAlignment="1">
      <alignment vertical="center"/>
    </xf>
    <xf numFmtId="178" fontId="4" fillId="5" borderId="2" xfId="0" applyNumberFormat="1" applyFont="1" applyFill="1" applyBorder="1" applyAlignment="1">
      <alignment vertical="center"/>
    </xf>
    <xf numFmtId="178" fontId="4" fillId="6" borderId="2" xfId="0" applyNumberFormat="1" applyFont="1" applyFill="1" applyBorder="1" applyAlignment="1">
      <alignment vertical="center"/>
    </xf>
    <xf numFmtId="178" fontId="94" fillId="7" borderId="5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177" fontId="4" fillId="0" borderId="0" xfId="0" applyNumberFormat="1" applyFont="1" applyFill="1" applyBorder="1"/>
    <xf numFmtId="178" fontId="4" fillId="0" borderId="0" xfId="0" applyNumberFormat="1" applyFont="1" applyFill="1" applyBorder="1"/>
    <xf numFmtId="0" fontId="4" fillId="0" borderId="0" xfId="0" applyNumberFormat="1" applyFont="1" applyFill="1" applyBorder="1"/>
    <xf numFmtId="10" fontId="0" fillId="0" borderId="0" xfId="0" applyNumberFormat="1" applyFont="1"/>
    <xf numFmtId="181" fontId="0" fillId="0" borderId="0" xfId="0" applyNumberFormat="1" applyFont="1"/>
    <xf numFmtId="0" fontId="111" fillId="0" borderId="0" xfId="0" applyFont="1"/>
    <xf numFmtId="176" fontId="112" fillId="0" borderId="7" xfId="0" applyNumberFormat="1" applyFont="1" applyFill="1" applyBorder="1" applyAlignment="1">
      <alignment horizontal="left" vertical="center"/>
    </xf>
    <xf numFmtId="176" fontId="112" fillId="0" borderId="15" xfId="0" applyNumberFormat="1" applyFont="1" applyFill="1" applyBorder="1" applyAlignment="1">
      <alignment horizontal="left" vertical="center"/>
    </xf>
    <xf numFmtId="176" fontId="112" fillId="0" borderId="0" xfId="0" applyNumberFormat="1" applyFont="1" applyFill="1" applyBorder="1" applyAlignment="1">
      <alignment horizontal="left" vertical="center"/>
    </xf>
    <xf numFmtId="176" fontId="112" fillId="0" borderId="16" xfId="0" applyNumberFormat="1" applyFont="1" applyFill="1" applyBorder="1" applyAlignment="1">
      <alignment horizontal="left" vertical="center"/>
    </xf>
    <xf numFmtId="176" fontId="112" fillId="0" borderId="0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27" xfId="0" applyFont="1" applyFill="1" applyBorder="1" applyAlignment="1">
      <alignment vertical="center"/>
    </xf>
    <xf numFmtId="0" fontId="0" fillId="0" borderId="22" xfId="0" applyFont="1" applyBorder="1"/>
    <xf numFmtId="0" fontId="0" fillId="0" borderId="0" xfId="0" applyFont="1" applyBorder="1"/>
    <xf numFmtId="0" fontId="0" fillId="0" borderId="23" xfId="0" applyFont="1" applyBorder="1"/>
    <xf numFmtId="0" fontId="87" fillId="0" borderId="22" xfId="0" applyFont="1" applyBorder="1"/>
    <xf numFmtId="178" fontId="5" fillId="4" borderId="14" xfId="0" applyNumberFormat="1" applyFont="1" applyFill="1" applyBorder="1" applyAlignment="1">
      <alignment horizontal="center" vertical="center"/>
    </xf>
    <xf numFmtId="178" fontId="4" fillId="4" borderId="14" xfId="0" applyNumberFormat="1" applyFont="1" applyFill="1" applyBorder="1" applyAlignment="1">
      <alignment horizontal="center" vertical="center"/>
    </xf>
    <xf numFmtId="178" fontId="6" fillId="4" borderId="14" xfId="0" applyNumberFormat="1" applyFont="1" applyFill="1" applyBorder="1" applyAlignment="1">
      <alignment horizontal="center" vertical="center"/>
    </xf>
    <xf numFmtId="178" fontId="9" fillId="4" borderId="14" xfId="0" applyNumberFormat="1" applyFont="1" applyFill="1" applyBorder="1" applyAlignment="1">
      <alignment horizontal="center" vertical="center"/>
    </xf>
    <xf numFmtId="176" fontId="119" fillId="0" borderId="0" xfId="0" applyNumberFormat="1" applyFont="1" applyFill="1" applyBorder="1" applyAlignment="1">
      <alignment horizontal="left" vertical="center"/>
    </xf>
    <xf numFmtId="176" fontId="119" fillId="0" borderId="12" xfId="0" applyNumberFormat="1" applyFont="1" applyFill="1" applyBorder="1" applyAlignment="1">
      <alignment horizontal="left" vertical="center"/>
    </xf>
    <xf numFmtId="176" fontId="120" fillId="0" borderId="0" xfId="0" applyNumberFormat="1" applyFont="1" applyFill="1" applyBorder="1" applyAlignment="1">
      <alignment horizontal="left" vertical="center"/>
    </xf>
    <xf numFmtId="176" fontId="12" fillId="0" borderId="0" xfId="0" applyNumberFormat="1" applyFont="1" applyBorder="1" applyAlignment="1">
      <alignment horizontal="right"/>
    </xf>
    <xf numFmtId="0" fontId="13" fillId="0" borderId="0" xfId="0" applyFont="1" applyAlignment="1"/>
    <xf numFmtId="0" fontId="16" fillId="0" borderId="0" xfId="0" applyFont="1" applyAlignment="1"/>
    <xf numFmtId="0" fontId="113" fillId="0" borderId="33" xfId="0" applyNumberFormat="1" applyFont="1" applyFill="1" applyBorder="1" applyAlignment="1">
      <alignment horizontal="center" vertical="center" wrapText="1"/>
    </xf>
    <xf numFmtId="0" fontId="113" fillId="0" borderId="4" xfId="0" applyNumberFormat="1" applyFont="1" applyFill="1" applyBorder="1" applyAlignment="1">
      <alignment horizontal="center" vertical="center" wrapText="1"/>
    </xf>
    <xf numFmtId="0" fontId="26" fillId="0" borderId="29" xfId="0" applyNumberFormat="1" applyFont="1" applyFill="1" applyBorder="1" applyAlignment="1">
      <alignment horizontal="center" wrapText="1"/>
    </xf>
    <xf numFmtId="176" fontId="26" fillId="0" borderId="29" xfId="0" applyNumberFormat="1" applyFont="1" applyFill="1" applyBorder="1" applyAlignment="1">
      <alignment horizontal="center"/>
    </xf>
    <xf numFmtId="0" fontId="26" fillId="0" borderId="29" xfId="0" applyFont="1" applyFill="1" applyBorder="1" applyAlignment="1">
      <alignment horizontal="center"/>
    </xf>
    <xf numFmtId="176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14" fillId="0" borderId="1" xfId="0" applyNumberFormat="1" applyFont="1" applyFill="1" applyBorder="1" applyAlignment="1">
      <alignment horizontal="center" wrapText="1"/>
    </xf>
    <xf numFmtId="177" fontId="26" fillId="0" borderId="29" xfId="0" applyNumberFormat="1" applyFont="1" applyBorder="1" applyAlignment="1">
      <alignment horizontal="center" vertical="center" wrapText="1"/>
    </xf>
    <xf numFmtId="177" fontId="26" fillId="0" borderId="1" xfId="0" applyNumberFormat="1" applyFont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113" fillId="0" borderId="1" xfId="0" applyNumberFormat="1" applyFont="1" applyFill="1" applyBorder="1" applyAlignment="1">
      <alignment horizontal="center" vertical="center" wrapText="1"/>
    </xf>
    <xf numFmtId="178" fontId="26" fillId="0" borderId="29" xfId="0" applyNumberFormat="1" applyFont="1" applyFill="1" applyBorder="1" applyAlignment="1">
      <alignment horizontal="center" vertical="center" wrapText="1"/>
    </xf>
    <xf numFmtId="178" fontId="2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176" fontId="26" fillId="0" borderId="28" xfId="0" applyNumberFormat="1" applyFont="1" applyBorder="1" applyAlignment="1">
      <alignment horizontal="center" vertical="center"/>
    </xf>
    <xf numFmtId="176" fontId="26" fillId="0" borderId="3" xfId="0" applyNumberFormat="1" applyFont="1" applyBorder="1" applyAlignment="1">
      <alignment horizontal="center" vertical="center"/>
    </xf>
    <xf numFmtId="176" fontId="26" fillId="0" borderId="29" xfId="0" applyNumberFormat="1" applyFont="1" applyBorder="1" applyAlignment="1">
      <alignment horizontal="center" vertical="center"/>
    </xf>
    <xf numFmtId="176" fontId="26" fillId="0" borderId="1" xfId="0" applyNumberFormat="1" applyFont="1" applyBorder="1" applyAlignment="1">
      <alignment horizontal="center" vertical="center"/>
    </xf>
    <xf numFmtId="176" fontId="32" fillId="0" borderId="30" xfId="0" applyNumberFormat="1" applyFont="1" applyBorder="1" applyAlignment="1">
      <alignment horizontal="center" vertical="center" wrapText="1"/>
    </xf>
    <xf numFmtId="176" fontId="32" fillId="0" borderId="31" xfId="0" applyNumberFormat="1" applyFont="1" applyBorder="1" applyAlignment="1">
      <alignment horizontal="center" vertical="center" wrapText="1"/>
    </xf>
    <xf numFmtId="176" fontId="32" fillId="0" borderId="32" xfId="0" applyNumberFormat="1" applyFont="1" applyBorder="1" applyAlignment="1">
      <alignment horizontal="center" vertical="center" wrapText="1"/>
    </xf>
    <xf numFmtId="0" fontId="60" fillId="0" borderId="28" xfId="0" applyFont="1" applyFill="1" applyBorder="1" applyAlignment="1">
      <alignment horizontal="center" vertical="center" wrapText="1"/>
    </xf>
    <xf numFmtId="0" fontId="60" fillId="0" borderId="3" xfId="0" applyFont="1" applyFill="1" applyBorder="1" applyAlignment="1">
      <alignment horizontal="center" vertical="center" wrapText="1"/>
    </xf>
    <xf numFmtId="0" fontId="60" fillId="0" borderId="30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0" fontId="4" fillId="0" borderId="0" xfId="0" applyNumberFormat="1" applyFont="1" applyFill="1" applyBorder="1" applyAlignment="1">
      <alignment horizontal="left"/>
    </xf>
    <xf numFmtId="181" fontId="4" fillId="0" borderId="0" xfId="0" applyNumberFormat="1" applyFont="1" applyFill="1" applyBorder="1" applyAlignment="1">
      <alignment horizontal="left"/>
    </xf>
    <xf numFmtId="176" fontId="12" fillId="0" borderId="0" xfId="0" applyNumberFormat="1" applyFont="1" applyBorder="1" applyAlignment="1">
      <alignment horizontal="center"/>
    </xf>
    <xf numFmtId="0" fontId="67" fillId="0" borderId="0" xfId="0" applyFont="1" applyAlignment="1"/>
    <xf numFmtId="0" fontId="104" fillId="0" borderId="0" xfId="0" applyFont="1" applyFill="1" applyBorder="1" applyAlignment="1">
      <alignment vertical="top"/>
    </xf>
    <xf numFmtId="0" fontId="106" fillId="0" borderId="0" xfId="0" applyFont="1" applyFill="1" applyBorder="1" applyAlignment="1">
      <alignment vertical="top"/>
    </xf>
    <xf numFmtId="176" fontId="116" fillId="0" borderId="30" xfId="0" applyNumberFormat="1" applyFont="1" applyFill="1" applyBorder="1" applyAlignment="1">
      <alignment horizontal="center" vertical="center" wrapText="1"/>
    </xf>
    <xf numFmtId="176" fontId="116" fillId="0" borderId="31" xfId="0" applyNumberFormat="1" applyFont="1" applyFill="1" applyBorder="1" applyAlignment="1">
      <alignment horizontal="center" vertical="center" wrapText="1"/>
    </xf>
    <xf numFmtId="176" fontId="116" fillId="0" borderId="32" xfId="0" applyNumberFormat="1" applyFont="1" applyFill="1" applyBorder="1" applyAlignment="1">
      <alignment horizontal="center" vertical="center" wrapText="1"/>
    </xf>
    <xf numFmtId="177" fontId="94" fillId="0" borderId="1" xfId="0" applyNumberFormat="1" applyFont="1" applyFill="1" applyBorder="1" applyAlignment="1">
      <alignment horizontal="center" vertical="center"/>
    </xf>
    <xf numFmtId="0" fontId="4" fillId="0" borderId="29" xfId="0" applyNumberFormat="1" applyFont="1" applyFill="1" applyBorder="1" applyAlignment="1">
      <alignment horizontal="center" wrapText="1"/>
    </xf>
    <xf numFmtId="0" fontId="95" fillId="0" borderId="33" xfId="0" applyNumberFormat="1" applyFont="1" applyFill="1" applyBorder="1" applyAlignment="1">
      <alignment horizontal="center" vertical="center" wrapText="1"/>
    </xf>
    <xf numFmtId="0" fontId="95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9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5" fillId="0" borderId="1" xfId="0" applyNumberFormat="1" applyFont="1" applyFill="1" applyBorder="1" applyAlignment="1">
      <alignment horizontal="center" vertical="center" wrapText="1"/>
    </xf>
    <xf numFmtId="176" fontId="115" fillId="0" borderId="0" xfId="0" applyNumberFormat="1" applyFont="1" applyFill="1" applyBorder="1" applyAlignment="1">
      <alignment horizontal="right" vertical="top"/>
    </xf>
    <xf numFmtId="176" fontId="4" fillId="0" borderId="28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177" fontId="4" fillId="0" borderId="29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8" fontId="4" fillId="0" borderId="29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6" fontId="4" fillId="0" borderId="29" xfId="0" applyNumberFormat="1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176" fontId="118" fillId="0" borderId="30" xfId="0" applyNumberFormat="1" applyFont="1" applyFill="1" applyBorder="1" applyAlignment="1">
      <alignment horizontal="center" vertical="center" wrapText="1"/>
    </xf>
    <xf numFmtId="176" fontId="118" fillId="0" borderId="31" xfId="0" applyNumberFormat="1" applyFont="1" applyFill="1" applyBorder="1" applyAlignment="1">
      <alignment horizontal="center" vertical="center" wrapText="1"/>
    </xf>
    <xf numFmtId="176" fontId="118" fillId="0" borderId="32" xfId="0" applyNumberFormat="1" applyFont="1" applyFill="1" applyBorder="1" applyAlignment="1">
      <alignment horizontal="center" vertical="center" wrapText="1"/>
    </xf>
    <xf numFmtId="177" fontId="94" fillId="0" borderId="1" xfId="0" applyNumberFormat="1" applyFont="1" applyFill="1" applyBorder="1" applyAlignment="1">
      <alignment horizontal="center" vertical="center" shrinkToFit="1"/>
    </xf>
    <xf numFmtId="0" fontId="26" fillId="0" borderId="29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14" fillId="0" borderId="1" xfId="0" applyNumberFormat="1" applyFont="1" applyFill="1" applyBorder="1" applyAlignment="1">
      <alignment horizontal="center" vertical="center" wrapText="1"/>
    </xf>
    <xf numFmtId="176" fontId="92" fillId="0" borderId="12" xfId="0" applyNumberFormat="1" applyFont="1" applyFill="1" applyBorder="1" applyAlignment="1">
      <alignment horizontal="left" vertical="center"/>
    </xf>
    <xf numFmtId="176" fontId="92" fillId="0" borderId="17" xfId="0" applyNumberFormat="1" applyFont="1" applyFill="1" applyBorder="1" applyAlignment="1">
      <alignment horizontal="left" vertical="center"/>
    </xf>
    <xf numFmtId="176" fontId="117" fillId="0" borderId="35" xfId="0" applyNumberFormat="1" applyFont="1" applyFill="1" applyBorder="1" applyAlignment="1">
      <alignment horizontal="center" wrapText="1"/>
    </xf>
    <xf numFmtId="176" fontId="26" fillId="0" borderId="28" xfId="0" applyNumberFormat="1" applyFont="1" applyFill="1" applyBorder="1" applyAlignment="1">
      <alignment horizontal="center" vertical="center"/>
    </xf>
    <xf numFmtId="176" fontId="26" fillId="0" borderId="3" xfId="0" applyNumberFormat="1" applyFont="1" applyFill="1" applyBorder="1" applyAlignment="1">
      <alignment horizontal="center" vertical="center"/>
    </xf>
    <xf numFmtId="176" fontId="26" fillId="0" borderId="29" xfId="0" applyNumberFormat="1" applyFont="1" applyFill="1" applyBorder="1" applyAlignment="1">
      <alignment horizontal="center" vertical="center"/>
    </xf>
    <xf numFmtId="177" fontId="26" fillId="0" borderId="29" xfId="0" applyNumberFormat="1" applyFont="1" applyFill="1" applyBorder="1" applyAlignment="1">
      <alignment horizontal="center" vertical="center" wrapText="1"/>
    </xf>
    <xf numFmtId="177" fontId="26" fillId="0" borderId="1" xfId="0" applyNumberFormat="1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/>
    </xf>
    <xf numFmtId="176" fontId="92" fillId="0" borderId="7" xfId="0" applyNumberFormat="1" applyFont="1" applyFill="1" applyBorder="1" applyAlignment="1">
      <alignment horizontal="left" vertical="center"/>
    </xf>
    <xf numFmtId="176" fontId="92" fillId="0" borderId="15" xfId="0" applyNumberFormat="1" applyFont="1" applyFill="1" applyBorder="1" applyAlignment="1">
      <alignment horizontal="left" vertical="center"/>
    </xf>
    <xf numFmtId="176" fontId="92" fillId="0" borderId="0" xfId="0" applyNumberFormat="1" applyFont="1" applyFill="1" applyBorder="1" applyAlignment="1">
      <alignment horizontal="left" vertical="center"/>
    </xf>
    <xf numFmtId="176" fontId="92" fillId="0" borderId="16" xfId="0" applyNumberFormat="1" applyFont="1" applyFill="1" applyBorder="1" applyAlignment="1">
      <alignment horizontal="left" vertical="center"/>
    </xf>
  </cellXfs>
  <cellStyles count="6">
    <cellStyle name="一般" xfId="0" builtinId="0"/>
    <cellStyle name="一般 2" xfId="1"/>
    <cellStyle name="一般 3" xfId="2"/>
    <cellStyle name="一般 3 2" xfId="3"/>
    <cellStyle name="一般 4" xfId="4"/>
    <cellStyle name="千分位[0]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S80"/>
  <sheetViews>
    <sheetView view="pageBreakPreview" zoomScale="85" zoomScaleNormal="85" zoomScaleSheetLayoutView="85" workbookViewId="0">
      <pane xSplit="2" ySplit="11" topLeftCell="E24" activePane="bottomRight" state="frozen"/>
      <selection pane="topRight" activeCell="C1" sqref="C1"/>
      <selection pane="bottomLeft" activeCell="A11" sqref="A11"/>
      <selection pane="bottomRight" activeCell="B30" sqref="B30"/>
    </sheetView>
  </sheetViews>
  <sheetFormatPr defaultRowHeight="19.5" customHeight="1" x14ac:dyDescent="0.25"/>
  <cols>
    <col min="1" max="1" width="8.125" style="2" customWidth="1"/>
    <col min="2" max="2" width="17.625" style="2" bestFit="1" customWidth="1"/>
    <col min="3" max="3" width="10.625" style="21" customWidth="1"/>
    <col min="4" max="4" width="11.125" style="21" customWidth="1"/>
    <col min="5" max="5" width="9.625" style="22" customWidth="1"/>
    <col min="6" max="6" width="10.25" style="22" bestFit="1" customWidth="1"/>
    <col min="7" max="7" width="9.625" style="22" customWidth="1"/>
    <col min="8" max="8" width="7.75" style="23" customWidth="1"/>
    <col min="9" max="9" width="8" style="24" customWidth="1"/>
    <col min="10" max="10" width="9.125" style="23" customWidth="1"/>
    <col min="11" max="11" width="7.5" style="23" customWidth="1"/>
    <col min="12" max="12" width="7.75" style="23" customWidth="1"/>
    <col min="13" max="13" width="9.125" style="23" customWidth="1"/>
    <col min="14" max="14" width="5.375" style="23" customWidth="1"/>
    <col min="15" max="15" width="9.875" style="23" customWidth="1"/>
    <col min="16" max="16" width="8.25" style="23" customWidth="1"/>
    <col min="17" max="17" width="7.5" style="23" customWidth="1"/>
    <col min="18" max="18" width="9.125" style="23" customWidth="1"/>
    <col min="19" max="16384" width="9" style="2"/>
  </cols>
  <sheetData>
    <row r="1" spans="1:18" s="32" customFormat="1" ht="15" customHeight="1" x14ac:dyDescent="0.25">
      <c r="A1" s="324" t="s">
        <v>147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  <c r="L1" s="324"/>
      <c r="M1" s="324"/>
      <c r="N1" s="324"/>
      <c r="O1" s="324"/>
      <c r="P1" s="57"/>
      <c r="Q1" s="98" t="s">
        <v>62</v>
      </c>
      <c r="R1" s="98" t="s">
        <v>58</v>
      </c>
    </row>
    <row r="2" spans="1:18" s="32" customFormat="1" ht="9.9499999999999993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57"/>
      <c r="Q2" s="99">
        <v>1E-3</v>
      </c>
      <c r="R2" s="99">
        <v>0.1</v>
      </c>
    </row>
    <row r="3" spans="1:18" s="34" customFormat="1" ht="10.5" customHeight="1" x14ac:dyDescent="0.2">
      <c r="A3" s="325" t="s">
        <v>138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58"/>
      <c r="Q3" s="98" t="s">
        <v>61</v>
      </c>
      <c r="R3" s="98" t="s">
        <v>59</v>
      </c>
    </row>
    <row r="4" spans="1:18" s="34" customFormat="1" ht="12.75" customHeight="1" x14ac:dyDescent="0.25">
      <c r="A4" s="325" t="s">
        <v>139</v>
      </c>
      <c r="B4" s="326"/>
      <c r="C4" s="326"/>
      <c r="D4" s="326"/>
      <c r="E4" s="326"/>
      <c r="F4" s="326"/>
      <c r="G4" s="326"/>
      <c r="H4" s="326"/>
      <c r="I4" s="326"/>
      <c r="J4" s="326"/>
      <c r="K4" s="326"/>
      <c r="L4" s="326"/>
      <c r="M4" s="326"/>
      <c r="N4" s="326"/>
      <c r="O4" s="326"/>
      <c r="P4" s="58"/>
      <c r="Q4" s="100">
        <v>2.5000000000000001E-4</v>
      </c>
      <c r="R4" s="99">
        <v>0.01</v>
      </c>
    </row>
    <row r="5" spans="1:18" s="34" customFormat="1" ht="12.75" customHeight="1" x14ac:dyDescent="0.25">
      <c r="A5" s="325" t="s">
        <v>146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</row>
    <row r="6" spans="1:18" s="34" customFormat="1" ht="12" customHeight="1" x14ac:dyDescent="0.25">
      <c r="A6" s="325" t="s">
        <v>122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</row>
    <row r="7" spans="1:18" s="34" customFormat="1" ht="12" customHeight="1" x14ac:dyDescent="0.25">
      <c r="A7" s="325" t="s">
        <v>123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</row>
    <row r="8" spans="1:18" s="34" customFormat="1" ht="12" customHeight="1" thickBot="1" x14ac:dyDescent="0.3">
      <c r="A8" s="79" t="s">
        <v>111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</row>
    <row r="9" spans="1:18" s="76" customFormat="1" ht="19.5" customHeight="1" x14ac:dyDescent="0.25">
      <c r="A9" s="342" t="s">
        <v>0</v>
      </c>
      <c r="B9" s="344" t="s">
        <v>109</v>
      </c>
      <c r="C9" s="335" t="s">
        <v>108</v>
      </c>
      <c r="D9" s="335" t="s">
        <v>112</v>
      </c>
      <c r="E9" s="339" t="s">
        <v>118</v>
      </c>
      <c r="F9" s="339" t="s">
        <v>119</v>
      </c>
      <c r="G9" s="339" t="s">
        <v>117</v>
      </c>
      <c r="H9" s="330" t="s">
        <v>107</v>
      </c>
      <c r="I9" s="331"/>
      <c r="J9" s="331"/>
      <c r="K9" s="331"/>
      <c r="L9" s="331"/>
      <c r="M9" s="331"/>
      <c r="N9" s="331"/>
      <c r="O9" s="331"/>
      <c r="P9" s="329" t="s">
        <v>110</v>
      </c>
      <c r="Q9" s="329"/>
      <c r="R9" s="327" t="s">
        <v>120</v>
      </c>
    </row>
    <row r="10" spans="1:18" s="76" customFormat="1" ht="19.5" customHeight="1" x14ac:dyDescent="0.25">
      <c r="A10" s="343"/>
      <c r="B10" s="345"/>
      <c r="C10" s="336"/>
      <c r="D10" s="336"/>
      <c r="E10" s="340"/>
      <c r="F10" s="340"/>
      <c r="G10" s="340"/>
      <c r="H10" s="332" t="s">
        <v>1</v>
      </c>
      <c r="I10" s="333"/>
      <c r="J10" s="333"/>
      <c r="K10" s="334" t="s">
        <v>114</v>
      </c>
      <c r="L10" s="334"/>
      <c r="M10" s="334"/>
      <c r="N10" s="334"/>
      <c r="O10" s="334"/>
      <c r="P10" s="337" t="s">
        <v>116</v>
      </c>
      <c r="Q10" s="338" t="s">
        <v>115</v>
      </c>
      <c r="R10" s="328"/>
    </row>
    <row r="11" spans="1:18" s="76" customFormat="1" ht="54.75" customHeight="1" x14ac:dyDescent="0.25">
      <c r="A11" s="343"/>
      <c r="B11" s="345"/>
      <c r="C11" s="336"/>
      <c r="D11" s="336"/>
      <c r="E11" s="340"/>
      <c r="F11" s="340"/>
      <c r="G11" s="340"/>
      <c r="H11" s="77" t="s">
        <v>56</v>
      </c>
      <c r="I11" s="78" t="s">
        <v>113</v>
      </c>
      <c r="J11" s="78" t="s">
        <v>2</v>
      </c>
      <c r="K11" s="78" t="s">
        <v>56</v>
      </c>
      <c r="L11" s="78" t="s">
        <v>113</v>
      </c>
      <c r="M11" s="78" t="s">
        <v>3</v>
      </c>
      <c r="N11" s="78" t="s">
        <v>4</v>
      </c>
      <c r="O11" s="80" t="s">
        <v>121</v>
      </c>
      <c r="P11" s="337"/>
      <c r="Q11" s="338"/>
      <c r="R11" s="328"/>
    </row>
    <row r="12" spans="1:18" ht="17.25" customHeight="1" x14ac:dyDescent="0.25">
      <c r="A12" s="346" t="s">
        <v>5</v>
      </c>
      <c r="B12" s="6" t="s">
        <v>132</v>
      </c>
      <c r="C12" s="341" t="s">
        <v>60</v>
      </c>
      <c r="D12" s="341"/>
      <c r="E12" s="41">
        <v>11100</v>
      </c>
      <c r="F12" s="42">
        <v>23100</v>
      </c>
      <c r="G12" s="40">
        <v>1500</v>
      </c>
      <c r="H12" s="25">
        <f>ROUND(E12*$R$2*20%,0)</f>
        <v>222</v>
      </c>
      <c r="I12" s="25">
        <f>ROUND(E12*$R$4*20%,0)</f>
        <v>22</v>
      </c>
      <c r="J12" s="26">
        <f t="shared" ref="J12:J18" si="0">SUM(H12:I12)</f>
        <v>244</v>
      </c>
      <c r="K12" s="25">
        <f>ROUND(E12*$R$2*70%,0)</f>
        <v>777</v>
      </c>
      <c r="L12" s="25">
        <f>ROUND(E12*$R$4*70%,0)</f>
        <v>78</v>
      </c>
      <c r="M12" s="25">
        <f>ROUNDUP(E12*$Q$2,0)</f>
        <v>12</v>
      </c>
      <c r="N12" s="25">
        <f>ROUNDUP(E12*$Q$4,0)</f>
        <v>3</v>
      </c>
      <c r="O12" s="26">
        <f>SUM(K12:N12)</f>
        <v>870</v>
      </c>
      <c r="P12" s="27">
        <f>ROUND(F12*0.0469*0.3,0)</f>
        <v>325</v>
      </c>
      <c r="Q12" s="27">
        <f>ROUND(F12*0.0469*0.6*1.61,0)</f>
        <v>1047</v>
      </c>
      <c r="R12" s="82">
        <f t="shared" ref="R12:R42" si="1">ROUND(G12*6/100,0)</f>
        <v>90</v>
      </c>
    </row>
    <row r="13" spans="1:18" ht="17.25" customHeight="1" x14ac:dyDescent="0.25">
      <c r="A13" s="347"/>
      <c r="B13" s="6" t="s">
        <v>126</v>
      </c>
      <c r="C13" s="1">
        <v>1501</v>
      </c>
      <c r="D13" s="1">
        <v>3000</v>
      </c>
      <c r="E13" s="41">
        <v>11100</v>
      </c>
      <c r="F13" s="42">
        <v>23100</v>
      </c>
      <c r="G13" s="40">
        <v>3000</v>
      </c>
      <c r="H13" s="25">
        <f t="shared" ref="H13:H75" si="2">ROUND(E13*$R$2*20%,0)</f>
        <v>222</v>
      </c>
      <c r="I13" s="25">
        <f t="shared" ref="I13:I32" si="3">ROUND(E13*$R$4*20%,0)</f>
        <v>22</v>
      </c>
      <c r="J13" s="26">
        <f t="shared" si="0"/>
        <v>244</v>
      </c>
      <c r="K13" s="25">
        <f t="shared" ref="K13:K75" si="4">ROUND(E13*$R$2*70%,0)</f>
        <v>777</v>
      </c>
      <c r="L13" s="25">
        <f t="shared" ref="L13:L75" si="5">ROUND(E13*$R$4*70%,0)</f>
        <v>78</v>
      </c>
      <c r="M13" s="25">
        <f t="shared" ref="M13:M75" si="6">ROUNDUP(E13*$Q$2,0)</f>
        <v>12</v>
      </c>
      <c r="N13" s="25">
        <f t="shared" ref="N13:N75" si="7">ROUNDUP(E13*$Q$4,0)</f>
        <v>3</v>
      </c>
      <c r="O13" s="26">
        <f t="shared" ref="O13:O18" si="8">SUM(K13:N13)</f>
        <v>870</v>
      </c>
      <c r="P13" s="27">
        <f t="shared" ref="P13:P75" si="9">ROUND(F13*0.0469*0.3,0)</f>
        <v>325</v>
      </c>
      <c r="Q13" s="27">
        <f t="shared" ref="Q13:Q75" si="10">ROUND(F13*0.0469*0.6*1.61,0)</f>
        <v>1047</v>
      </c>
      <c r="R13" s="82">
        <f t="shared" si="1"/>
        <v>180</v>
      </c>
    </row>
    <row r="14" spans="1:18" ht="17.25" customHeight="1" x14ac:dyDescent="0.25">
      <c r="A14" s="347"/>
      <c r="B14" s="6" t="s">
        <v>127</v>
      </c>
      <c r="C14" s="1">
        <v>3001</v>
      </c>
      <c r="D14" s="1">
        <v>4500</v>
      </c>
      <c r="E14" s="41">
        <v>11100</v>
      </c>
      <c r="F14" s="42">
        <v>23100</v>
      </c>
      <c r="G14" s="40">
        <v>4500</v>
      </c>
      <c r="H14" s="25">
        <f t="shared" si="2"/>
        <v>222</v>
      </c>
      <c r="I14" s="25">
        <f t="shared" si="3"/>
        <v>22</v>
      </c>
      <c r="J14" s="26">
        <f t="shared" si="0"/>
        <v>244</v>
      </c>
      <c r="K14" s="25">
        <f t="shared" si="4"/>
        <v>777</v>
      </c>
      <c r="L14" s="25">
        <f t="shared" si="5"/>
        <v>78</v>
      </c>
      <c r="M14" s="25">
        <f t="shared" si="6"/>
        <v>12</v>
      </c>
      <c r="N14" s="25">
        <f t="shared" si="7"/>
        <v>3</v>
      </c>
      <c r="O14" s="26">
        <f t="shared" si="8"/>
        <v>870</v>
      </c>
      <c r="P14" s="27">
        <f t="shared" si="9"/>
        <v>325</v>
      </c>
      <c r="Q14" s="27">
        <f t="shared" si="10"/>
        <v>1047</v>
      </c>
      <c r="R14" s="82">
        <f t="shared" si="1"/>
        <v>270</v>
      </c>
    </row>
    <row r="15" spans="1:18" ht="17.25" customHeight="1" x14ac:dyDescent="0.25">
      <c r="A15" s="347"/>
      <c r="B15" s="6" t="s">
        <v>128</v>
      </c>
      <c r="C15" s="1">
        <v>4501</v>
      </c>
      <c r="D15" s="1">
        <v>6000</v>
      </c>
      <c r="E15" s="41">
        <v>11100</v>
      </c>
      <c r="F15" s="42">
        <v>23100</v>
      </c>
      <c r="G15" s="40">
        <v>6000</v>
      </c>
      <c r="H15" s="25">
        <f t="shared" si="2"/>
        <v>222</v>
      </c>
      <c r="I15" s="25">
        <f t="shared" si="3"/>
        <v>22</v>
      </c>
      <c r="J15" s="26">
        <f t="shared" si="0"/>
        <v>244</v>
      </c>
      <c r="K15" s="25">
        <f t="shared" si="4"/>
        <v>777</v>
      </c>
      <c r="L15" s="25">
        <f t="shared" si="5"/>
        <v>78</v>
      </c>
      <c r="M15" s="25">
        <f t="shared" si="6"/>
        <v>12</v>
      </c>
      <c r="N15" s="25">
        <f t="shared" si="7"/>
        <v>3</v>
      </c>
      <c r="O15" s="26">
        <f t="shared" si="8"/>
        <v>870</v>
      </c>
      <c r="P15" s="27">
        <f t="shared" si="9"/>
        <v>325</v>
      </c>
      <c r="Q15" s="27">
        <f t="shared" si="10"/>
        <v>1047</v>
      </c>
      <c r="R15" s="82">
        <f t="shared" si="1"/>
        <v>360</v>
      </c>
    </row>
    <row r="16" spans="1:18" ht="17.25" customHeight="1" x14ac:dyDescent="0.25">
      <c r="A16" s="347"/>
      <c r="B16" s="6" t="s">
        <v>129</v>
      </c>
      <c r="C16" s="1">
        <v>6001</v>
      </c>
      <c r="D16" s="1">
        <v>7500</v>
      </c>
      <c r="E16" s="41">
        <v>11100</v>
      </c>
      <c r="F16" s="42">
        <v>23100</v>
      </c>
      <c r="G16" s="40">
        <v>7500</v>
      </c>
      <c r="H16" s="25">
        <f t="shared" si="2"/>
        <v>222</v>
      </c>
      <c r="I16" s="25">
        <f t="shared" si="3"/>
        <v>22</v>
      </c>
      <c r="J16" s="26">
        <f t="shared" si="0"/>
        <v>244</v>
      </c>
      <c r="K16" s="25">
        <f t="shared" si="4"/>
        <v>777</v>
      </c>
      <c r="L16" s="25">
        <f t="shared" si="5"/>
        <v>78</v>
      </c>
      <c r="M16" s="25">
        <f t="shared" si="6"/>
        <v>12</v>
      </c>
      <c r="N16" s="25">
        <f t="shared" si="7"/>
        <v>3</v>
      </c>
      <c r="O16" s="26">
        <f t="shared" si="8"/>
        <v>870</v>
      </c>
      <c r="P16" s="27">
        <f t="shared" si="9"/>
        <v>325</v>
      </c>
      <c r="Q16" s="27">
        <f t="shared" si="10"/>
        <v>1047</v>
      </c>
      <c r="R16" s="82">
        <f t="shared" si="1"/>
        <v>450</v>
      </c>
    </row>
    <row r="17" spans="1:19" ht="17.25" customHeight="1" x14ac:dyDescent="0.25">
      <c r="A17" s="347"/>
      <c r="B17" s="6" t="s">
        <v>130</v>
      </c>
      <c r="C17" s="1">
        <v>7501</v>
      </c>
      <c r="D17" s="1">
        <v>8700</v>
      </c>
      <c r="E17" s="41">
        <v>11100</v>
      </c>
      <c r="F17" s="42">
        <v>23100</v>
      </c>
      <c r="G17" s="40">
        <v>8700</v>
      </c>
      <c r="H17" s="25">
        <f t="shared" si="2"/>
        <v>222</v>
      </c>
      <c r="I17" s="25">
        <f t="shared" si="3"/>
        <v>22</v>
      </c>
      <c r="J17" s="26">
        <f t="shared" si="0"/>
        <v>244</v>
      </c>
      <c r="K17" s="25">
        <f t="shared" si="4"/>
        <v>777</v>
      </c>
      <c r="L17" s="25">
        <f t="shared" si="5"/>
        <v>78</v>
      </c>
      <c r="M17" s="25">
        <f t="shared" si="6"/>
        <v>12</v>
      </c>
      <c r="N17" s="25">
        <f t="shared" si="7"/>
        <v>3</v>
      </c>
      <c r="O17" s="26">
        <f t="shared" si="8"/>
        <v>870</v>
      </c>
      <c r="P17" s="27">
        <f t="shared" si="9"/>
        <v>325</v>
      </c>
      <c r="Q17" s="27">
        <f t="shared" si="10"/>
        <v>1047</v>
      </c>
      <c r="R17" s="82">
        <f t="shared" si="1"/>
        <v>522</v>
      </c>
    </row>
    <row r="18" spans="1:19" ht="17.25" customHeight="1" x14ac:dyDescent="0.25">
      <c r="A18" s="347"/>
      <c r="B18" s="6" t="s">
        <v>131</v>
      </c>
      <c r="C18" s="1">
        <v>8701</v>
      </c>
      <c r="D18" s="1">
        <v>9900</v>
      </c>
      <c r="E18" s="41">
        <v>11100</v>
      </c>
      <c r="F18" s="42">
        <v>23100</v>
      </c>
      <c r="G18" s="40">
        <v>9900</v>
      </c>
      <c r="H18" s="25">
        <f t="shared" si="2"/>
        <v>222</v>
      </c>
      <c r="I18" s="25">
        <f t="shared" si="3"/>
        <v>22</v>
      </c>
      <c r="J18" s="26">
        <f t="shared" si="0"/>
        <v>244</v>
      </c>
      <c r="K18" s="25">
        <f t="shared" si="4"/>
        <v>777</v>
      </c>
      <c r="L18" s="25">
        <f t="shared" si="5"/>
        <v>78</v>
      </c>
      <c r="M18" s="25">
        <f t="shared" si="6"/>
        <v>12</v>
      </c>
      <c r="N18" s="25">
        <f t="shared" si="7"/>
        <v>3</v>
      </c>
      <c r="O18" s="26">
        <f t="shared" si="8"/>
        <v>870</v>
      </c>
      <c r="P18" s="27">
        <f t="shared" si="9"/>
        <v>325</v>
      </c>
      <c r="Q18" s="27">
        <f t="shared" si="10"/>
        <v>1047</v>
      </c>
      <c r="R18" s="82">
        <f t="shared" si="1"/>
        <v>594</v>
      </c>
    </row>
    <row r="19" spans="1:19" s="5" customFormat="1" ht="17.25" customHeight="1" x14ac:dyDescent="0.25">
      <c r="A19" s="347"/>
      <c r="B19" s="3" t="s">
        <v>133</v>
      </c>
      <c r="C19" s="4">
        <v>9901</v>
      </c>
      <c r="D19" s="4">
        <v>11100</v>
      </c>
      <c r="E19" s="44">
        <v>11100</v>
      </c>
      <c r="F19" s="55">
        <v>23100</v>
      </c>
      <c r="G19" s="43">
        <v>11100</v>
      </c>
      <c r="H19" s="28">
        <f t="shared" si="2"/>
        <v>222</v>
      </c>
      <c r="I19" s="28">
        <f t="shared" si="3"/>
        <v>22</v>
      </c>
      <c r="J19" s="29">
        <f>SUM(H19:I19)</f>
        <v>244</v>
      </c>
      <c r="K19" s="28">
        <f t="shared" si="4"/>
        <v>777</v>
      </c>
      <c r="L19" s="28">
        <f t="shared" si="5"/>
        <v>78</v>
      </c>
      <c r="M19" s="28">
        <f t="shared" si="6"/>
        <v>12</v>
      </c>
      <c r="N19" s="28">
        <f t="shared" si="7"/>
        <v>3</v>
      </c>
      <c r="O19" s="29">
        <f>SUM(K19:N19)</f>
        <v>870</v>
      </c>
      <c r="P19" s="27">
        <f t="shared" si="9"/>
        <v>325</v>
      </c>
      <c r="Q19" s="27">
        <f t="shared" si="10"/>
        <v>1047</v>
      </c>
      <c r="R19" s="83">
        <f t="shared" si="1"/>
        <v>666</v>
      </c>
      <c r="S19" s="2"/>
    </row>
    <row r="20" spans="1:19" ht="17.25" customHeight="1" x14ac:dyDescent="0.25">
      <c r="A20" s="347"/>
      <c r="B20" s="6" t="s">
        <v>6</v>
      </c>
      <c r="C20" s="7">
        <v>11101</v>
      </c>
      <c r="D20" s="1">
        <v>12540</v>
      </c>
      <c r="E20" s="45">
        <v>12540</v>
      </c>
      <c r="F20" s="42">
        <v>23100</v>
      </c>
      <c r="G20" s="40">
        <v>12540</v>
      </c>
      <c r="H20" s="25">
        <f t="shared" si="2"/>
        <v>251</v>
      </c>
      <c r="I20" s="25">
        <f>ROUND(E20*$R$4*20%,0)</f>
        <v>25</v>
      </c>
      <c r="J20" s="26">
        <f>SUM(H20:I20)</f>
        <v>276</v>
      </c>
      <c r="K20" s="25">
        <f t="shared" si="4"/>
        <v>878</v>
      </c>
      <c r="L20" s="25">
        <f t="shared" si="5"/>
        <v>88</v>
      </c>
      <c r="M20" s="25">
        <f t="shared" si="6"/>
        <v>13</v>
      </c>
      <c r="N20" s="25">
        <f t="shared" si="7"/>
        <v>4</v>
      </c>
      <c r="O20" s="26">
        <f t="shared" ref="O20:O77" si="11">SUM(K20:N20)</f>
        <v>983</v>
      </c>
      <c r="P20" s="27">
        <f t="shared" si="9"/>
        <v>325</v>
      </c>
      <c r="Q20" s="27">
        <f t="shared" si="10"/>
        <v>1047</v>
      </c>
      <c r="R20" s="82">
        <f t="shared" si="1"/>
        <v>752</v>
      </c>
    </row>
    <row r="21" spans="1:19" ht="17.25" customHeight="1" x14ac:dyDescent="0.25">
      <c r="A21" s="347"/>
      <c r="B21" s="6" t="s">
        <v>7</v>
      </c>
      <c r="C21" s="7">
        <v>12541</v>
      </c>
      <c r="D21" s="1">
        <v>13500</v>
      </c>
      <c r="E21" s="45">
        <v>13500</v>
      </c>
      <c r="F21" s="42">
        <v>23100</v>
      </c>
      <c r="G21" s="40">
        <v>13500</v>
      </c>
      <c r="H21" s="25">
        <f t="shared" si="2"/>
        <v>270</v>
      </c>
      <c r="I21" s="25">
        <f t="shared" si="3"/>
        <v>27</v>
      </c>
      <c r="J21" s="26">
        <f>SUM(H21:I21)</f>
        <v>297</v>
      </c>
      <c r="K21" s="25">
        <f t="shared" si="4"/>
        <v>945</v>
      </c>
      <c r="L21" s="25">
        <f t="shared" si="5"/>
        <v>95</v>
      </c>
      <c r="M21" s="25">
        <f t="shared" si="6"/>
        <v>14</v>
      </c>
      <c r="N21" s="25">
        <f t="shared" si="7"/>
        <v>4</v>
      </c>
      <c r="O21" s="26">
        <f t="shared" si="11"/>
        <v>1058</v>
      </c>
      <c r="P21" s="27">
        <f t="shared" si="9"/>
        <v>325</v>
      </c>
      <c r="Q21" s="27">
        <f t="shared" si="10"/>
        <v>1047</v>
      </c>
      <c r="R21" s="82">
        <f t="shared" si="1"/>
        <v>810</v>
      </c>
    </row>
    <row r="22" spans="1:19" ht="17.25" customHeight="1" x14ac:dyDescent="0.25">
      <c r="A22" s="347"/>
      <c r="B22" s="6" t="s">
        <v>8</v>
      </c>
      <c r="C22" s="7">
        <v>13501</v>
      </c>
      <c r="D22" s="8">
        <v>15840</v>
      </c>
      <c r="E22" s="45">
        <v>15840</v>
      </c>
      <c r="F22" s="42">
        <v>23100</v>
      </c>
      <c r="G22" s="40">
        <v>15840</v>
      </c>
      <c r="H22" s="25">
        <f t="shared" si="2"/>
        <v>317</v>
      </c>
      <c r="I22" s="25">
        <f t="shared" si="3"/>
        <v>32</v>
      </c>
      <c r="J22" s="26">
        <f>SUM(H22:I22)</f>
        <v>349</v>
      </c>
      <c r="K22" s="25">
        <f t="shared" si="4"/>
        <v>1109</v>
      </c>
      <c r="L22" s="25">
        <f t="shared" si="5"/>
        <v>111</v>
      </c>
      <c r="M22" s="25">
        <f t="shared" si="6"/>
        <v>16</v>
      </c>
      <c r="N22" s="25">
        <f t="shared" si="7"/>
        <v>4</v>
      </c>
      <c r="O22" s="26">
        <f t="shared" si="11"/>
        <v>1240</v>
      </c>
      <c r="P22" s="27">
        <f t="shared" si="9"/>
        <v>325</v>
      </c>
      <c r="Q22" s="27">
        <f t="shared" si="10"/>
        <v>1047</v>
      </c>
      <c r="R22" s="82">
        <f t="shared" si="1"/>
        <v>950</v>
      </c>
    </row>
    <row r="23" spans="1:19" ht="17.25" customHeight="1" x14ac:dyDescent="0.25">
      <c r="A23" s="347"/>
      <c r="B23" s="9" t="s">
        <v>9</v>
      </c>
      <c r="C23" s="7">
        <v>15841</v>
      </c>
      <c r="D23" s="8">
        <v>16500</v>
      </c>
      <c r="E23" s="45">
        <v>16500</v>
      </c>
      <c r="F23" s="42">
        <v>23100</v>
      </c>
      <c r="G23" s="40">
        <v>16500</v>
      </c>
      <c r="H23" s="25">
        <f t="shared" si="2"/>
        <v>330</v>
      </c>
      <c r="I23" s="25">
        <f t="shared" si="3"/>
        <v>33</v>
      </c>
      <c r="J23" s="26">
        <f>SUM(H23:I23)</f>
        <v>363</v>
      </c>
      <c r="K23" s="25">
        <f t="shared" si="4"/>
        <v>1155</v>
      </c>
      <c r="L23" s="25">
        <f t="shared" si="5"/>
        <v>116</v>
      </c>
      <c r="M23" s="25">
        <f t="shared" si="6"/>
        <v>17</v>
      </c>
      <c r="N23" s="25">
        <f t="shared" si="7"/>
        <v>5</v>
      </c>
      <c r="O23" s="26">
        <f t="shared" si="11"/>
        <v>1293</v>
      </c>
      <c r="P23" s="27">
        <f t="shared" si="9"/>
        <v>325</v>
      </c>
      <c r="Q23" s="27">
        <f t="shared" si="10"/>
        <v>1047</v>
      </c>
      <c r="R23" s="82">
        <f t="shared" si="1"/>
        <v>990</v>
      </c>
    </row>
    <row r="24" spans="1:19" ht="17.25" customHeight="1" x14ac:dyDescent="0.25">
      <c r="A24" s="347"/>
      <c r="B24" s="9" t="s">
        <v>10</v>
      </c>
      <c r="C24" s="7">
        <v>16501</v>
      </c>
      <c r="D24" s="8">
        <v>17280</v>
      </c>
      <c r="E24" s="45">
        <v>17280</v>
      </c>
      <c r="F24" s="42">
        <v>23100</v>
      </c>
      <c r="G24" s="40">
        <v>17280</v>
      </c>
      <c r="H24" s="25">
        <f t="shared" si="2"/>
        <v>346</v>
      </c>
      <c r="I24" s="25">
        <f t="shared" si="3"/>
        <v>35</v>
      </c>
      <c r="J24" s="26">
        <f t="shared" ref="J24:J77" si="12">SUM(H24:I24)</f>
        <v>381</v>
      </c>
      <c r="K24" s="25">
        <f t="shared" si="4"/>
        <v>1210</v>
      </c>
      <c r="L24" s="25">
        <f t="shared" si="5"/>
        <v>121</v>
      </c>
      <c r="M24" s="25">
        <f t="shared" si="6"/>
        <v>18</v>
      </c>
      <c r="N24" s="25">
        <f t="shared" si="7"/>
        <v>5</v>
      </c>
      <c r="O24" s="26">
        <f t="shared" si="11"/>
        <v>1354</v>
      </c>
      <c r="P24" s="27">
        <f t="shared" si="9"/>
        <v>325</v>
      </c>
      <c r="Q24" s="27">
        <f t="shared" si="10"/>
        <v>1047</v>
      </c>
      <c r="R24" s="82">
        <f t="shared" si="1"/>
        <v>1037</v>
      </c>
    </row>
    <row r="25" spans="1:19" s="5" customFormat="1" ht="17.25" customHeight="1" x14ac:dyDescent="0.25">
      <c r="A25" s="347"/>
      <c r="B25" s="11" t="s">
        <v>11</v>
      </c>
      <c r="C25" s="7">
        <v>17281</v>
      </c>
      <c r="D25" s="8">
        <v>17880</v>
      </c>
      <c r="E25" s="45">
        <v>17880</v>
      </c>
      <c r="F25" s="42">
        <v>23100</v>
      </c>
      <c r="G25" s="40">
        <v>17880</v>
      </c>
      <c r="H25" s="25">
        <f t="shared" si="2"/>
        <v>358</v>
      </c>
      <c r="I25" s="25">
        <f t="shared" si="3"/>
        <v>36</v>
      </c>
      <c r="J25" s="26">
        <f t="shared" si="12"/>
        <v>394</v>
      </c>
      <c r="K25" s="25">
        <f>ROUND(E25*$R$2*70%,0)</f>
        <v>1252</v>
      </c>
      <c r="L25" s="25">
        <f t="shared" si="5"/>
        <v>125</v>
      </c>
      <c r="M25" s="25">
        <f t="shared" si="6"/>
        <v>18</v>
      </c>
      <c r="N25" s="25">
        <f t="shared" si="7"/>
        <v>5</v>
      </c>
      <c r="O25" s="26">
        <f t="shared" si="11"/>
        <v>1400</v>
      </c>
      <c r="P25" s="27">
        <f t="shared" si="9"/>
        <v>325</v>
      </c>
      <c r="Q25" s="27">
        <f t="shared" si="10"/>
        <v>1047</v>
      </c>
      <c r="R25" s="82">
        <f t="shared" si="1"/>
        <v>1073</v>
      </c>
      <c r="S25" s="2"/>
    </row>
    <row r="26" spans="1:19" s="56" customFormat="1" ht="17.25" customHeight="1" x14ac:dyDescent="0.25">
      <c r="A26" s="347"/>
      <c r="B26" s="74" t="s">
        <v>57</v>
      </c>
      <c r="C26" s="59">
        <v>17881</v>
      </c>
      <c r="D26" s="60">
        <v>19047</v>
      </c>
      <c r="E26" s="62">
        <v>19047</v>
      </c>
      <c r="F26" s="81">
        <v>23100</v>
      </c>
      <c r="G26" s="61">
        <v>19047</v>
      </c>
      <c r="H26" s="63">
        <f t="shared" si="2"/>
        <v>381</v>
      </c>
      <c r="I26" s="25">
        <f>ROUND(E26*$R$4*20%,0)</f>
        <v>38</v>
      </c>
      <c r="J26" s="64">
        <f t="shared" si="12"/>
        <v>419</v>
      </c>
      <c r="K26" s="25">
        <f t="shared" si="4"/>
        <v>1333</v>
      </c>
      <c r="L26" s="25">
        <f t="shared" si="5"/>
        <v>133</v>
      </c>
      <c r="M26" s="25">
        <f t="shared" si="6"/>
        <v>20</v>
      </c>
      <c r="N26" s="25">
        <f t="shared" si="7"/>
        <v>5</v>
      </c>
      <c r="O26" s="64">
        <f t="shared" si="11"/>
        <v>1491</v>
      </c>
      <c r="P26" s="27">
        <f t="shared" si="9"/>
        <v>325</v>
      </c>
      <c r="Q26" s="27">
        <f t="shared" si="10"/>
        <v>1047</v>
      </c>
      <c r="R26" s="84">
        <f t="shared" si="1"/>
        <v>1143</v>
      </c>
      <c r="S26" s="2"/>
    </row>
    <row r="27" spans="1:19" s="56" customFormat="1" ht="17.25" customHeight="1" x14ac:dyDescent="0.25">
      <c r="A27" s="347"/>
      <c r="B27" s="74" t="s">
        <v>106</v>
      </c>
      <c r="C27" s="7">
        <v>19048</v>
      </c>
      <c r="D27" s="92">
        <v>20008</v>
      </c>
      <c r="E27" s="62">
        <v>20008</v>
      </c>
      <c r="F27" s="81">
        <v>23100</v>
      </c>
      <c r="G27" s="61">
        <v>20008</v>
      </c>
      <c r="H27" s="63">
        <f t="shared" si="2"/>
        <v>400</v>
      </c>
      <c r="I27" s="25">
        <f>ROUND(E27*$R$4*20%,0)</f>
        <v>40</v>
      </c>
      <c r="J27" s="64">
        <f>SUM(H27:I27)</f>
        <v>440</v>
      </c>
      <c r="K27" s="25">
        <f>ROUND(E27*$R$2*70%,0)</f>
        <v>1401</v>
      </c>
      <c r="L27" s="25">
        <f>ROUND(E27*$R$4*70%,0)</f>
        <v>140</v>
      </c>
      <c r="M27" s="25">
        <f>ROUNDUP(E27*$Q$2,0)</f>
        <v>21</v>
      </c>
      <c r="N27" s="25">
        <f>ROUNDUP(E27*$Q$4,0)</f>
        <v>6</v>
      </c>
      <c r="O27" s="64">
        <f>SUM(K27:N27)</f>
        <v>1568</v>
      </c>
      <c r="P27" s="27">
        <f>ROUND(F27*0.0469*0.3,0)</f>
        <v>325</v>
      </c>
      <c r="Q27" s="27">
        <f>ROUND(F27*0.0469*0.6*1.61,0)</f>
        <v>1047</v>
      </c>
      <c r="R27" s="84">
        <f>ROUND(G27*6/100,0)</f>
        <v>1200</v>
      </c>
      <c r="S27" s="2"/>
    </row>
    <row r="28" spans="1:19" s="56" customFormat="1" ht="17.25" customHeight="1" x14ac:dyDescent="0.25">
      <c r="A28" s="347"/>
      <c r="B28" s="74" t="s">
        <v>134</v>
      </c>
      <c r="C28" s="7">
        <v>20009</v>
      </c>
      <c r="D28" s="92">
        <v>21009</v>
      </c>
      <c r="E28" s="62">
        <v>21009</v>
      </c>
      <c r="F28" s="81">
        <v>23100</v>
      </c>
      <c r="G28" s="61">
        <v>21009</v>
      </c>
      <c r="H28" s="63">
        <f t="shared" si="2"/>
        <v>420</v>
      </c>
      <c r="I28" s="25">
        <f t="shared" si="3"/>
        <v>42</v>
      </c>
      <c r="J28" s="64">
        <f t="shared" si="12"/>
        <v>462</v>
      </c>
      <c r="K28" s="25">
        <f t="shared" si="4"/>
        <v>1471</v>
      </c>
      <c r="L28" s="25">
        <f t="shared" si="5"/>
        <v>147</v>
      </c>
      <c r="M28" s="25">
        <f t="shared" si="6"/>
        <v>22</v>
      </c>
      <c r="N28" s="25">
        <f t="shared" si="7"/>
        <v>6</v>
      </c>
      <c r="O28" s="64">
        <f t="shared" si="11"/>
        <v>1646</v>
      </c>
      <c r="P28" s="27">
        <f t="shared" si="9"/>
        <v>325</v>
      </c>
      <c r="Q28" s="27">
        <f t="shared" si="10"/>
        <v>1047</v>
      </c>
      <c r="R28" s="84">
        <f t="shared" si="1"/>
        <v>1261</v>
      </c>
      <c r="S28" s="2"/>
    </row>
    <row r="29" spans="1:19" ht="17.25" customHeight="1" x14ac:dyDescent="0.25">
      <c r="A29" s="348"/>
      <c r="B29" s="11" t="s">
        <v>135</v>
      </c>
      <c r="C29" s="7">
        <v>21010</v>
      </c>
      <c r="D29" s="92">
        <v>22000</v>
      </c>
      <c r="E29" s="45">
        <v>22000</v>
      </c>
      <c r="F29" s="94">
        <v>23100</v>
      </c>
      <c r="G29" s="93">
        <v>22000</v>
      </c>
      <c r="H29" s="25">
        <f t="shared" si="2"/>
        <v>440</v>
      </c>
      <c r="I29" s="25">
        <f t="shared" si="3"/>
        <v>44</v>
      </c>
      <c r="J29" s="26">
        <f t="shared" si="12"/>
        <v>484</v>
      </c>
      <c r="K29" s="25">
        <f t="shared" si="4"/>
        <v>1540</v>
      </c>
      <c r="L29" s="25">
        <f t="shared" si="5"/>
        <v>154</v>
      </c>
      <c r="M29" s="25">
        <f t="shared" si="6"/>
        <v>22</v>
      </c>
      <c r="N29" s="25">
        <f t="shared" si="7"/>
        <v>6</v>
      </c>
      <c r="O29" s="26">
        <f t="shared" si="11"/>
        <v>1722</v>
      </c>
      <c r="P29" s="27">
        <f t="shared" si="9"/>
        <v>325</v>
      </c>
      <c r="Q29" s="27">
        <f t="shared" si="10"/>
        <v>1047</v>
      </c>
      <c r="R29" s="84">
        <f t="shared" si="1"/>
        <v>1320</v>
      </c>
    </row>
    <row r="30" spans="1:19" s="97" customFormat="1" ht="17.25" customHeight="1" x14ac:dyDescent="0.25">
      <c r="A30" s="95" t="s">
        <v>142</v>
      </c>
      <c r="B30" s="65" t="s">
        <v>140</v>
      </c>
      <c r="C30" s="66">
        <v>22001</v>
      </c>
      <c r="D30" s="67">
        <v>23100</v>
      </c>
      <c r="E30" s="69">
        <v>23100</v>
      </c>
      <c r="F30" s="70">
        <v>23100</v>
      </c>
      <c r="G30" s="68">
        <v>23100</v>
      </c>
      <c r="H30" s="71">
        <f t="shared" si="2"/>
        <v>462</v>
      </c>
      <c r="I30" s="71">
        <f t="shared" si="3"/>
        <v>46</v>
      </c>
      <c r="J30" s="72">
        <f t="shared" si="12"/>
        <v>508</v>
      </c>
      <c r="K30" s="71">
        <f t="shared" si="4"/>
        <v>1617</v>
      </c>
      <c r="L30" s="71">
        <f t="shared" si="5"/>
        <v>162</v>
      </c>
      <c r="M30" s="71">
        <f t="shared" si="6"/>
        <v>24</v>
      </c>
      <c r="N30" s="71">
        <f t="shared" si="7"/>
        <v>6</v>
      </c>
      <c r="O30" s="72">
        <f t="shared" si="11"/>
        <v>1809</v>
      </c>
      <c r="P30" s="96">
        <f t="shared" si="9"/>
        <v>325</v>
      </c>
      <c r="Q30" s="96">
        <f t="shared" si="10"/>
        <v>1047</v>
      </c>
      <c r="R30" s="85">
        <f t="shared" si="1"/>
        <v>1386</v>
      </c>
    </row>
    <row r="31" spans="1:19" ht="17.25" customHeight="1" x14ac:dyDescent="0.25">
      <c r="A31" s="73" t="s">
        <v>143</v>
      </c>
      <c r="B31" s="11" t="s">
        <v>141</v>
      </c>
      <c r="C31" s="7">
        <v>23101</v>
      </c>
      <c r="D31" s="8">
        <v>24000</v>
      </c>
      <c r="E31" s="45">
        <v>24000</v>
      </c>
      <c r="F31" s="46">
        <v>24000</v>
      </c>
      <c r="G31" s="40">
        <v>24000</v>
      </c>
      <c r="H31" s="25">
        <f t="shared" si="2"/>
        <v>480</v>
      </c>
      <c r="I31" s="25">
        <f t="shared" si="3"/>
        <v>48</v>
      </c>
      <c r="J31" s="26">
        <f t="shared" si="12"/>
        <v>528</v>
      </c>
      <c r="K31" s="25">
        <f>ROUND(E31*$R$2*70%,0)</f>
        <v>1680</v>
      </c>
      <c r="L31" s="25">
        <f t="shared" si="5"/>
        <v>168</v>
      </c>
      <c r="M31" s="25">
        <f t="shared" si="6"/>
        <v>24</v>
      </c>
      <c r="N31" s="25">
        <f t="shared" si="7"/>
        <v>6</v>
      </c>
      <c r="O31" s="26">
        <f t="shared" si="11"/>
        <v>1878</v>
      </c>
      <c r="P31" s="27">
        <f t="shared" si="9"/>
        <v>338</v>
      </c>
      <c r="Q31" s="27">
        <f t="shared" si="10"/>
        <v>1087</v>
      </c>
      <c r="R31" s="82">
        <f t="shared" si="1"/>
        <v>1440</v>
      </c>
    </row>
    <row r="32" spans="1:19" ht="17.25" customHeight="1" x14ac:dyDescent="0.25">
      <c r="A32" s="73" t="s">
        <v>144</v>
      </c>
      <c r="B32" s="11" t="s">
        <v>12</v>
      </c>
      <c r="C32" s="7">
        <v>24001</v>
      </c>
      <c r="D32" s="8">
        <v>25200</v>
      </c>
      <c r="E32" s="45">
        <v>25200</v>
      </c>
      <c r="F32" s="46">
        <v>25200</v>
      </c>
      <c r="G32" s="40">
        <v>25200</v>
      </c>
      <c r="H32" s="25">
        <f t="shared" si="2"/>
        <v>504</v>
      </c>
      <c r="I32" s="25">
        <f t="shared" si="3"/>
        <v>50</v>
      </c>
      <c r="J32" s="26">
        <f t="shared" si="12"/>
        <v>554</v>
      </c>
      <c r="K32" s="25">
        <f t="shared" si="4"/>
        <v>1764</v>
      </c>
      <c r="L32" s="25">
        <f t="shared" si="5"/>
        <v>176</v>
      </c>
      <c r="M32" s="25">
        <f t="shared" si="6"/>
        <v>26</v>
      </c>
      <c r="N32" s="25">
        <f t="shared" si="7"/>
        <v>7</v>
      </c>
      <c r="O32" s="26">
        <f t="shared" si="11"/>
        <v>1973</v>
      </c>
      <c r="P32" s="27">
        <f t="shared" si="9"/>
        <v>355</v>
      </c>
      <c r="Q32" s="27">
        <f t="shared" si="10"/>
        <v>1142</v>
      </c>
      <c r="R32" s="82">
        <f t="shared" si="1"/>
        <v>1512</v>
      </c>
    </row>
    <row r="33" spans="1:18" ht="17.25" customHeight="1" x14ac:dyDescent="0.25">
      <c r="A33" s="73" t="s">
        <v>145</v>
      </c>
      <c r="B33" s="11" t="s">
        <v>13</v>
      </c>
      <c r="C33" s="7">
        <v>25201</v>
      </c>
      <c r="D33" s="8">
        <v>26400</v>
      </c>
      <c r="E33" s="45">
        <v>26400</v>
      </c>
      <c r="F33" s="46">
        <v>26400</v>
      </c>
      <c r="G33" s="40">
        <v>26400</v>
      </c>
      <c r="H33" s="25">
        <f t="shared" si="2"/>
        <v>528</v>
      </c>
      <c r="I33" s="25">
        <f>ROUND(E33*$R$4*20%,0)</f>
        <v>53</v>
      </c>
      <c r="J33" s="26">
        <f t="shared" si="12"/>
        <v>581</v>
      </c>
      <c r="K33" s="25">
        <f t="shared" si="4"/>
        <v>1848</v>
      </c>
      <c r="L33" s="25">
        <f t="shared" si="5"/>
        <v>185</v>
      </c>
      <c r="M33" s="25">
        <f t="shared" si="6"/>
        <v>27</v>
      </c>
      <c r="N33" s="25">
        <f t="shared" si="7"/>
        <v>7</v>
      </c>
      <c r="O33" s="26">
        <f t="shared" si="11"/>
        <v>2067</v>
      </c>
      <c r="P33" s="27">
        <f t="shared" si="9"/>
        <v>371</v>
      </c>
      <c r="Q33" s="27">
        <f t="shared" si="10"/>
        <v>1196</v>
      </c>
      <c r="R33" s="82">
        <f t="shared" si="1"/>
        <v>1584</v>
      </c>
    </row>
    <row r="34" spans="1:18" ht="17.25" customHeight="1" x14ac:dyDescent="0.25">
      <c r="A34" s="73" t="s">
        <v>63</v>
      </c>
      <c r="B34" s="11" t="s">
        <v>14</v>
      </c>
      <c r="C34" s="7">
        <v>26401</v>
      </c>
      <c r="D34" s="8">
        <v>27600</v>
      </c>
      <c r="E34" s="45">
        <v>27600</v>
      </c>
      <c r="F34" s="46">
        <v>27600</v>
      </c>
      <c r="G34" s="40">
        <v>27600</v>
      </c>
      <c r="H34" s="25">
        <f t="shared" si="2"/>
        <v>552</v>
      </c>
      <c r="I34" s="25">
        <f>ROUND(E34*$R$4*20%,0)</f>
        <v>55</v>
      </c>
      <c r="J34" s="26">
        <f t="shared" si="12"/>
        <v>607</v>
      </c>
      <c r="K34" s="25">
        <f t="shared" si="4"/>
        <v>1932</v>
      </c>
      <c r="L34" s="25">
        <f t="shared" si="5"/>
        <v>193</v>
      </c>
      <c r="M34" s="25">
        <f t="shared" si="6"/>
        <v>28</v>
      </c>
      <c r="N34" s="25">
        <f t="shared" si="7"/>
        <v>7</v>
      </c>
      <c r="O34" s="26">
        <f t="shared" si="11"/>
        <v>2160</v>
      </c>
      <c r="P34" s="27">
        <f t="shared" si="9"/>
        <v>388</v>
      </c>
      <c r="Q34" s="27">
        <f t="shared" si="10"/>
        <v>1250</v>
      </c>
      <c r="R34" s="82">
        <f t="shared" si="1"/>
        <v>1656</v>
      </c>
    </row>
    <row r="35" spans="1:18" ht="17.25" customHeight="1" x14ac:dyDescent="0.25">
      <c r="A35" s="73" t="s">
        <v>64</v>
      </c>
      <c r="B35" s="11" t="s">
        <v>15</v>
      </c>
      <c r="C35" s="7">
        <v>27601</v>
      </c>
      <c r="D35" s="8">
        <v>28800</v>
      </c>
      <c r="E35" s="45">
        <v>28800</v>
      </c>
      <c r="F35" s="46">
        <v>28800</v>
      </c>
      <c r="G35" s="40">
        <v>28800</v>
      </c>
      <c r="H35" s="25">
        <f t="shared" si="2"/>
        <v>576</v>
      </c>
      <c r="I35" s="25">
        <f t="shared" ref="I35:I43" si="13">ROUND(E35*$R$4*20%,0)</f>
        <v>58</v>
      </c>
      <c r="J35" s="26">
        <f t="shared" si="12"/>
        <v>634</v>
      </c>
      <c r="K35" s="25">
        <f t="shared" si="4"/>
        <v>2016</v>
      </c>
      <c r="L35" s="25">
        <f t="shared" si="5"/>
        <v>202</v>
      </c>
      <c r="M35" s="25">
        <f t="shared" si="6"/>
        <v>29</v>
      </c>
      <c r="N35" s="25">
        <f t="shared" si="7"/>
        <v>8</v>
      </c>
      <c r="O35" s="26">
        <f t="shared" si="11"/>
        <v>2255</v>
      </c>
      <c r="P35" s="27">
        <f t="shared" si="9"/>
        <v>405</v>
      </c>
      <c r="Q35" s="27">
        <f t="shared" si="10"/>
        <v>1305</v>
      </c>
      <c r="R35" s="82">
        <f t="shared" si="1"/>
        <v>1728</v>
      </c>
    </row>
    <row r="36" spans="1:18" ht="17.25" customHeight="1" x14ac:dyDescent="0.25">
      <c r="A36" s="73" t="s">
        <v>65</v>
      </c>
      <c r="B36" s="11" t="s">
        <v>16</v>
      </c>
      <c r="C36" s="7">
        <v>28801</v>
      </c>
      <c r="D36" s="8">
        <v>30300</v>
      </c>
      <c r="E36" s="45">
        <v>30300</v>
      </c>
      <c r="F36" s="46">
        <v>30300</v>
      </c>
      <c r="G36" s="40">
        <v>30300</v>
      </c>
      <c r="H36" s="25">
        <f t="shared" si="2"/>
        <v>606</v>
      </c>
      <c r="I36" s="25">
        <f t="shared" si="13"/>
        <v>61</v>
      </c>
      <c r="J36" s="26">
        <f t="shared" si="12"/>
        <v>667</v>
      </c>
      <c r="K36" s="25">
        <f t="shared" si="4"/>
        <v>2121</v>
      </c>
      <c r="L36" s="25">
        <f t="shared" si="5"/>
        <v>212</v>
      </c>
      <c r="M36" s="25">
        <f t="shared" si="6"/>
        <v>31</v>
      </c>
      <c r="N36" s="25">
        <f t="shared" si="7"/>
        <v>8</v>
      </c>
      <c r="O36" s="26">
        <f t="shared" si="11"/>
        <v>2372</v>
      </c>
      <c r="P36" s="27">
        <f t="shared" si="9"/>
        <v>426</v>
      </c>
      <c r="Q36" s="27">
        <f t="shared" si="10"/>
        <v>1373</v>
      </c>
      <c r="R36" s="82">
        <f t="shared" si="1"/>
        <v>1818</v>
      </c>
    </row>
    <row r="37" spans="1:18" ht="17.25" customHeight="1" x14ac:dyDescent="0.25">
      <c r="A37" s="73" t="s">
        <v>66</v>
      </c>
      <c r="B37" s="11" t="s">
        <v>17</v>
      </c>
      <c r="C37" s="7">
        <v>30301</v>
      </c>
      <c r="D37" s="8">
        <v>31800</v>
      </c>
      <c r="E37" s="45">
        <v>31800</v>
      </c>
      <c r="F37" s="46">
        <v>31800</v>
      </c>
      <c r="G37" s="40">
        <v>31800</v>
      </c>
      <c r="H37" s="25">
        <f t="shared" si="2"/>
        <v>636</v>
      </c>
      <c r="I37" s="25">
        <f t="shared" si="13"/>
        <v>64</v>
      </c>
      <c r="J37" s="26">
        <f t="shared" si="12"/>
        <v>700</v>
      </c>
      <c r="K37" s="25">
        <f t="shared" si="4"/>
        <v>2226</v>
      </c>
      <c r="L37" s="25">
        <f t="shared" si="5"/>
        <v>223</v>
      </c>
      <c r="M37" s="25">
        <f t="shared" si="6"/>
        <v>32</v>
      </c>
      <c r="N37" s="25">
        <f t="shared" si="7"/>
        <v>8</v>
      </c>
      <c r="O37" s="26">
        <f t="shared" si="11"/>
        <v>2489</v>
      </c>
      <c r="P37" s="27">
        <f t="shared" si="9"/>
        <v>447</v>
      </c>
      <c r="Q37" s="27">
        <f t="shared" si="10"/>
        <v>1441</v>
      </c>
      <c r="R37" s="82">
        <f t="shared" si="1"/>
        <v>1908</v>
      </c>
    </row>
    <row r="38" spans="1:18" ht="17.25" customHeight="1" x14ac:dyDescent="0.25">
      <c r="A38" s="73" t="s">
        <v>67</v>
      </c>
      <c r="B38" s="11" t="s">
        <v>18</v>
      </c>
      <c r="C38" s="7">
        <v>31801</v>
      </c>
      <c r="D38" s="8">
        <v>33300</v>
      </c>
      <c r="E38" s="45">
        <v>33300</v>
      </c>
      <c r="F38" s="46">
        <v>33300</v>
      </c>
      <c r="G38" s="40">
        <v>33300</v>
      </c>
      <c r="H38" s="25">
        <f t="shared" si="2"/>
        <v>666</v>
      </c>
      <c r="I38" s="25">
        <f t="shared" si="13"/>
        <v>67</v>
      </c>
      <c r="J38" s="26">
        <f t="shared" si="12"/>
        <v>733</v>
      </c>
      <c r="K38" s="25">
        <f t="shared" si="4"/>
        <v>2331</v>
      </c>
      <c r="L38" s="25">
        <f t="shared" si="5"/>
        <v>233</v>
      </c>
      <c r="M38" s="25">
        <f t="shared" si="6"/>
        <v>34</v>
      </c>
      <c r="N38" s="25">
        <f t="shared" si="7"/>
        <v>9</v>
      </c>
      <c r="O38" s="26">
        <f t="shared" si="11"/>
        <v>2607</v>
      </c>
      <c r="P38" s="27">
        <f t="shared" si="9"/>
        <v>469</v>
      </c>
      <c r="Q38" s="27">
        <f t="shared" si="10"/>
        <v>1509</v>
      </c>
      <c r="R38" s="82">
        <f t="shared" si="1"/>
        <v>1998</v>
      </c>
    </row>
    <row r="39" spans="1:18" ht="17.25" customHeight="1" x14ac:dyDescent="0.25">
      <c r="A39" s="73" t="s">
        <v>68</v>
      </c>
      <c r="B39" s="11" t="s">
        <v>19</v>
      </c>
      <c r="C39" s="7">
        <v>33301</v>
      </c>
      <c r="D39" s="8">
        <v>34800</v>
      </c>
      <c r="E39" s="45">
        <v>34800</v>
      </c>
      <c r="F39" s="46">
        <v>34800</v>
      </c>
      <c r="G39" s="40">
        <v>34800</v>
      </c>
      <c r="H39" s="25">
        <f t="shared" si="2"/>
        <v>696</v>
      </c>
      <c r="I39" s="25">
        <f t="shared" si="13"/>
        <v>70</v>
      </c>
      <c r="J39" s="26">
        <f t="shared" si="12"/>
        <v>766</v>
      </c>
      <c r="K39" s="25">
        <f t="shared" si="4"/>
        <v>2436</v>
      </c>
      <c r="L39" s="25">
        <f t="shared" si="5"/>
        <v>244</v>
      </c>
      <c r="M39" s="25">
        <f t="shared" si="6"/>
        <v>35</v>
      </c>
      <c r="N39" s="25">
        <f t="shared" si="7"/>
        <v>9</v>
      </c>
      <c r="O39" s="26">
        <f t="shared" si="11"/>
        <v>2724</v>
      </c>
      <c r="P39" s="27">
        <f t="shared" si="9"/>
        <v>490</v>
      </c>
      <c r="Q39" s="27">
        <f t="shared" si="10"/>
        <v>1577</v>
      </c>
      <c r="R39" s="82">
        <f t="shared" si="1"/>
        <v>2088</v>
      </c>
    </row>
    <row r="40" spans="1:18" ht="17.25" customHeight="1" x14ac:dyDescent="0.25">
      <c r="A40" s="73" t="s">
        <v>69</v>
      </c>
      <c r="B40" s="11" t="s">
        <v>20</v>
      </c>
      <c r="C40" s="7">
        <v>34801</v>
      </c>
      <c r="D40" s="1">
        <v>36300</v>
      </c>
      <c r="E40" s="45">
        <v>36300</v>
      </c>
      <c r="F40" s="46">
        <v>36300</v>
      </c>
      <c r="G40" s="40">
        <v>36300</v>
      </c>
      <c r="H40" s="25">
        <f t="shared" si="2"/>
        <v>726</v>
      </c>
      <c r="I40" s="25">
        <f t="shared" si="13"/>
        <v>73</v>
      </c>
      <c r="J40" s="26">
        <f t="shared" si="12"/>
        <v>799</v>
      </c>
      <c r="K40" s="25">
        <f t="shared" si="4"/>
        <v>2541</v>
      </c>
      <c r="L40" s="25">
        <f t="shared" si="5"/>
        <v>254</v>
      </c>
      <c r="M40" s="25">
        <f t="shared" si="6"/>
        <v>37</v>
      </c>
      <c r="N40" s="25">
        <f t="shared" si="7"/>
        <v>10</v>
      </c>
      <c r="O40" s="26">
        <f t="shared" si="11"/>
        <v>2842</v>
      </c>
      <c r="P40" s="27">
        <f t="shared" si="9"/>
        <v>511</v>
      </c>
      <c r="Q40" s="27">
        <f t="shared" si="10"/>
        <v>1645</v>
      </c>
      <c r="R40" s="82">
        <f t="shared" si="1"/>
        <v>2178</v>
      </c>
    </row>
    <row r="41" spans="1:18" ht="17.25" customHeight="1" x14ac:dyDescent="0.25">
      <c r="A41" s="73" t="s">
        <v>70</v>
      </c>
      <c r="B41" s="11" t="s">
        <v>21</v>
      </c>
      <c r="C41" s="7">
        <v>36301</v>
      </c>
      <c r="D41" s="8">
        <v>38200</v>
      </c>
      <c r="E41" s="45">
        <v>38200</v>
      </c>
      <c r="F41" s="46">
        <v>38200</v>
      </c>
      <c r="G41" s="40">
        <v>38200</v>
      </c>
      <c r="H41" s="25">
        <f t="shared" si="2"/>
        <v>764</v>
      </c>
      <c r="I41" s="25">
        <f t="shared" si="13"/>
        <v>76</v>
      </c>
      <c r="J41" s="26">
        <f t="shared" si="12"/>
        <v>840</v>
      </c>
      <c r="K41" s="25">
        <f t="shared" si="4"/>
        <v>2674</v>
      </c>
      <c r="L41" s="25">
        <f t="shared" si="5"/>
        <v>267</v>
      </c>
      <c r="M41" s="25">
        <f t="shared" si="6"/>
        <v>39</v>
      </c>
      <c r="N41" s="25">
        <f t="shared" si="7"/>
        <v>10</v>
      </c>
      <c r="O41" s="26">
        <f t="shared" si="11"/>
        <v>2990</v>
      </c>
      <c r="P41" s="27">
        <f t="shared" si="9"/>
        <v>537</v>
      </c>
      <c r="Q41" s="27">
        <f t="shared" si="10"/>
        <v>1731</v>
      </c>
      <c r="R41" s="82">
        <f t="shared" si="1"/>
        <v>2292</v>
      </c>
    </row>
    <row r="42" spans="1:18" ht="17.25" customHeight="1" x14ac:dyDescent="0.25">
      <c r="A42" s="73" t="s">
        <v>71</v>
      </c>
      <c r="B42" s="11" t="s">
        <v>22</v>
      </c>
      <c r="C42" s="7">
        <v>38201</v>
      </c>
      <c r="D42" s="8">
        <v>40100</v>
      </c>
      <c r="E42" s="45">
        <v>40100</v>
      </c>
      <c r="F42" s="46">
        <v>40100</v>
      </c>
      <c r="G42" s="40">
        <v>40100</v>
      </c>
      <c r="H42" s="25">
        <f t="shared" si="2"/>
        <v>802</v>
      </c>
      <c r="I42" s="25">
        <f>ROUND(E42*$R$4*20%,0)</f>
        <v>80</v>
      </c>
      <c r="J42" s="26">
        <f t="shared" si="12"/>
        <v>882</v>
      </c>
      <c r="K42" s="25">
        <f t="shared" si="4"/>
        <v>2807</v>
      </c>
      <c r="L42" s="25">
        <f t="shared" si="5"/>
        <v>281</v>
      </c>
      <c r="M42" s="25">
        <f t="shared" si="6"/>
        <v>41</v>
      </c>
      <c r="N42" s="25">
        <f t="shared" si="7"/>
        <v>11</v>
      </c>
      <c r="O42" s="26">
        <f t="shared" si="11"/>
        <v>3140</v>
      </c>
      <c r="P42" s="27">
        <f t="shared" si="9"/>
        <v>564</v>
      </c>
      <c r="Q42" s="27">
        <f t="shared" si="10"/>
        <v>1817</v>
      </c>
      <c r="R42" s="82">
        <f t="shared" si="1"/>
        <v>2406</v>
      </c>
    </row>
    <row r="43" spans="1:18" ht="17.25" customHeight="1" x14ac:dyDescent="0.25">
      <c r="A43" s="73" t="s">
        <v>72</v>
      </c>
      <c r="B43" s="12" t="s">
        <v>23</v>
      </c>
      <c r="C43" s="7">
        <v>40101</v>
      </c>
      <c r="D43" s="13">
        <v>42000</v>
      </c>
      <c r="E43" s="45">
        <v>42000</v>
      </c>
      <c r="F43" s="46">
        <v>42000</v>
      </c>
      <c r="G43" s="40">
        <v>42000</v>
      </c>
      <c r="H43" s="25">
        <f t="shared" si="2"/>
        <v>840</v>
      </c>
      <c r="I43" s="25">
        <f t="shared" si="13"/>
        <v>84</v>
      </c>
      <c r="J43" s="26">
        <f t="shared" si="12"/>
        <v>924</v>
      </c>
      <c r="K43" s="25">
        <f t="shared" si="4"/>
        <v>2940</v>
      </c>
      <c r="L43" s="25">
        <f t="shared" si="5"/>
        <v>294</v>
      </c>
      <c r="M43" s="25">
        <f t="shared" si="6"/>
        <v>42</v>
      </c>
      <c r="N43" s="25">
        <f t="shared" si="7"/>
        <v>11</v>
      </c>
      <c r="O43" s="26">
        <f t="shared" si="11"/>
        <v>3287</v>
      </c>
      <c r="P43" s="27">
        <f t="shared" si="9"/>
        <v>591</v>
      </c>
      <c r="Q43" s="27">
        <f t="shared" si="10"/>
        <v>1903</v>
      </c>
      <c r="R43" s="82">
        <f t="shared" ref="R43:R77" si="14">ROUND(G43*6/100,0)</f>
        <v>2520</v>
      </c>
    </row>
    <row r="44" spans="1:18" ht="17.25" customHeight="1" x14ac:dyDescent="0.25">
      <c r="A44" s="73" t="s">
        <v>73</v>
      </c>
      <c r="B44" s="12" t="s">
        <v>24</v>
      </c>
      <c r="C44" s="7">
        <v>42001</v>
      </c>
      <c r="D44" s="90">
        <v>43900</v>
      </c>
      <c r="E44" s="45">
        <v>43900</v>
      </c>
      <c r="F44" s="46">
        <v>43900</v>
      </c>
      <c r="G44" s="40">
        <v>43900</v>
      </c>
      <c r="H44" s="25">
        <f t="shared" si="2"/>
        <v>878</v>
      </c>
      <c r="I44" s="25">
        <f>ROUND(E44*$R$4*20%,0)</f>
        <v>88</v>
      </c>
      <c r="J44" s="26">
        <f t="shared" si="12"/>
        <v>966</v>
      </c>
      <c r="K44" s="25">
        <f>ROUND(E44*$R$2*70%,0)</f>
        <v>3073</v>
      </c>
      <c r="L44" s="25">
        <f t="shared" si="5"/>
        <v>307</v>
      </c>
      <c r="M44" s="25">
        <f t="shared" si="6"/>
        <v>44</v>
      </c>
      <c r="N44" s="25">
        <f t="shared" si="7"/>
        <v>11</v>
      </c>
      <c r="O44" s="26">
        <f t="shared" si="11"/>
        <v>3435</v>
      </c>
      <c r="P44" s="27">
        <f t="shared" si="9"/>
        <v>618</v>
      </c>
      <c r="Q44" s="27">
        <f t="shared" si="10"/>
        <v>1989</v>
      </c>
      <c r="R44" s="82">
        <f t="shared" si="14"/>
        <v>2634</v>
      </c>
    </row>
    <row r="45" spans="1:18" s="5" customFormat="1" ht="17.25" customHeight="1" x14ac:dyDescent="0.25">
      <c r="A45" s="73" t="s">
        <v>74</v>
      </c>
      <c r="B45" s="14" t="s">
        <v>25</v>
      </c>
      <c r="C45" s="4">
        <v>43901</v>
      </c>
      <c r="D45" s="91">
        <v>45800</v>
      </c>
      <c r="E45" s="49">
        <v>45800</v>
      </c>
      <c r="F45" s="48">
        <v>45800</v>
      </c>
      <c r="G45" s="47">
        <v>45800</v>
      </c>
      <c r="H45" s="28">
        <f t="shared" si="2"/>
        <v>916</v>
      </c>
      <c r="I45" s="28">
        <f t="shared" ref="I45:I65" si="15">ROUND(E45*$R$4*20%,0)</f>
        <v>92</v>
      </c>
      <c r="J45" s="29">
        <f t="shared" si="12"/>
        <v>1008</v>
      </c>
      <c r="K45" s="28">
        <f t="shared" si="4"/>
        <v>3206</v>
      </c>
      <c r="L45" s="28">
        <f t="shared" si="5"/>
        <v>321</v>
      </c>
      <c r="M45" s="28">
        <f t="shared" si="6"/>
        <v>46</v>
      </c>
      <c r="N45" s="28">
        <f t="shared" si="7"/>
        <v>12</v>
      </c>
      <c r="O45" s="29">
        <f t="shared" si="11"/>
        <v>3585</v>
      </c>
      <c r="P45" s="89">
        <f t="shared" si="9"/>
        <v>644</v>
      </c>
      <c r="Q45" s="89">
        <f t="shared" si="10"/>
        <v>2075</v>
      </c>
      <c r="R45" s="86">
        <f t="shared" si="14"/>
        <v>2748</v>
      </c>
    </row>
    <row r="46" spans="1:18" ht="17.25" customHeight="1" x14ac:dyDescent="0.25">
      <c r="A46" s="73" t="s">
        <v>75</v>
      </c>
      <c r="B46" s="12" t="s">
        <v>26</v>
      </c>
      <c r="C46" s="7">
        <v>45801</v>
      </c>
      <c r="D46" s="15">
        <v>48200</v>
      </c>
      <c r="E46" s="41">
        <v>45800</v>
      </c>
      <c r="F46" s="46">
        <v>48200</v>
      </c>
      <c r="G46" s="40">
        <v>48200</v>
      </c>
      <c r="H46" s="25">
        <f t="shared" si="2"/>
        <v>916</v>
      </c>
      <c r="I46" s="25">
        <f t="shared" si="15"/>
        <v>92</v>
      </c>
      <c r="J46" s="26">
        <f t="shared" si="12"/>
        <v>1008</v>
      </c>
      <c r="K46" s="25">
        <f t="shared" si="4"/>
        <v>3206</v>
      </c>
      <c r="L46" s="25">
        <f t="shared" si="5"/>
        <v>321</v>
      </c>
      <c r="M46" s="25">
        <f t="shared" si="6"/>
        <v>46</v>
      </c>
      <c r="N46" s="25">
        <f t="shared" si="7"/>
        <v>12</v>
      </c>
      <c r="O46" s="26">
        <f t="shared" si="11"/>
        <v>3585</v>
      </c>
      <c r="P46" s="27">
        <f t="shared" si="9"/>
        <v>678</v>
      </c>
      <c r="Q46" s="27">
        <f t="shared" si="10"/>
        <v>2184</v>
      </c>
      <c r="R46" s="82">
        <f t="shared" si="14"/>
        <v>2892</v>
      </c>
    </row>
    <row r="47" spans="1:18" ht="17.25" customHeight="1" x14ac:dyDescent="0.25">
      <c r="A47" s="73" t="s">
        <v>76</v>
      </c>
      <c r="B47" s="12" t="s">
        <v>27</v>
      </c>
      <c r="C47" s="7">
        <v>48201</v>
      </c>
      <c r="D47" s="15">
        <v>50600</v>
      </c>
      <c r="E47" s="41">
        <v>45800</v>
      </c>
      <c r="F47" s="46">
        <v>50600</v>
      </c>
      <c r="G47" s="40">
        <v>50600</v>
      </c>
      <c r="H47" s="25">
        <f t="shared" si="2"/>
        <v>916</v>
      </c>
      <c r="I47" s="25">
        <f t="shared" si="15"/>
        <v>92</v>
      </c>
      <c r="J47" s="26">
        <f t="shared" si="12"/>
        <v>1008</v>
      </c>
      <c r="K47" s="25">
        <f t="shared" si="4"/>
        <v>3206</v>
      </c>
      <c r="L47" s="25">
        <f t="shared" si="5"/>
        <v>321</v>
      </c>
      <c r="M47" s="25">
        <f t="shared" si="6"/>
        <v>46</v>
      </c>
      <c r="N47" s="25">
        <f t="shared" si="7"/>
        <v>12</v>
      </c>
      <c r="O47" s="26">
        <f t="shared" si="11"/>
        <v>3585</v>
      </c>
      <c r="P47" s="27">
        <f t="shared" si="9"/>
        <v>712</v>
      </c>
      <c r="Q47" s="27">
        <f t="shared" si="10"/>
        <v>2292</v>
      </c>
      <c r="R47" s="82">
        <f t="shared" si="14"/>
        <v>3036</v>
      </c>
    </row>
    <row r="48" spans="1:18" ht="17.25" customHeight="1" x14ac:dyDescent="0.25">
      <c r="A48" s="73" t="s">
        <v>77</v>
      </c>
      <c r="B48" s="11" t="s">
        <v>28</v>
      </c>
      <c r="C48" s="7">
        <v>50601</v>
      </c>
      <c r="D48" s="16">
        <v>53000</v>
      </c>
      <c r="E48" s="41">
        <v>45800</v>
      </c>
      <c r="F48" s="46">
        <v>53000</v>
      </c>
      <c r="G48" s="40">
        <v>53000</v>
      </c>
      <c r="H48" s="25">
        <f t="shared" si="2"/>
        <v>916</v>
      </c>
      <c r="I48" s="25">
        <f t="shared" si="15"/>
        <v>92</v>
      </c>
      <c r="J48" s="26">
        <f t="shared" si="12"/>
        <v>1008</v>
      </c>
      <c r="K48" s="25">
        <f t="shared" si="4"/>
        <v>3206</v>
      </c>
      <c r="L48" s="25">
        <f t="shared" si="5"/>
        <v>321</v>
      </c>
      <c r="M48" s="25">
        <f t="shared" si="6"/>
        <v>46</v>
      </c>
      <c r="N48" s="25">
        <f t="shared" si="7"/>
        <v>12</v>
      </c>
      <c r="O48" s="26">
        <f t="shared" si="11"/>
        <v>3585</v>
      </c>
      <c r="P48" s="27">
        <f t="shared" si="9"/>
        <v>746</v>
      </c>
      <c r="Q48" s="27">
        <f t="shared" si="10"/>
        <v>2401</v>
      </c>
      <c r="R48" s="82">
        <f t="shared" si="14"/>
        <v>3180</v>
      </c>
    </row>
    <row r="49" spans="1:18" ht="17.25" customHeight="1" x14ac:dyDescent="0.25">
      <c r="A49" s="73" t="s">
        <v>125</v>
      </c>
      <c r="B49" s="11" t="s">
        <v>29</v>
      </c>
      <c r="C49" s="7">
        <v>53001</v>
      </c>
      <c r="D49" s="16">
        <v>55400</v>
      </c>
      <c r="E49" s="41">
        <v>45800</v>
      </c>
      <c r="F49" s="46">
        <v>55400</v>
      </c>
      <c r="G49" s="40">
        <v>55400</v>
      </c>
      <c r="H49" s="25">
        <f t="shared" si="2"/>
        <v>916</v>
      </c>
      <c r="I49" s="25">
        <f t="shared" si="15"/>
        <v>92</v>
      </c>
      <c r="J49" s="26">
        <f t="shared" si="12"/>
        <v>1008</v>
      </c>
      <c r="K49" s="25">
        <f t="shared" si="4"/>
        <v>3206</v>
      </c>
      <c r="L49" s="25">
        <f t="shared" si="5"/>
        <v>321</v>
      </c>
      <c r="M49" s="25">
        <f t="shared" si="6"/>
        <v>46</v>
      </c>
      <c r="N49" s="25">
        <f t="shared" si="7"/>
        <v>12</v>
      </c>
      <c r="O49" s="26">
        <f t="shared" si="11"/>
        <v>3585</v>
      </c>
      <c r="P49" s="27">
        <f t="shared" si="9"/>
        <v>779</v>
      </c>
      <c r="Q49" s="27">
        <f t="shared" si="10"/>
        <v>2510</v>
      </c>
      <c r="R49" s="82">
        <f t="shared" si="14"/>
        <v>3324</v>
      </c>
    </row>
    <row r="50" spans="1:18" ht="17.25" customHeight="1" x14ac:dyDescent="0.25">
      <c r="A50" s="73" t="s">
        <v>78</v>
      </c>
      <c r="B50" s="11" t="s">
        <v>30</v>
      </c>
      <c r="C50" s="7">
        <v>55401</v>
      </c>
      <c r="D50" s="16">
        <v>57800</v>
      </c>
      <c r="E50" s="41">
        <v>45800</v>
      </c>
      <c r="F50" s="46">
        <v>57800</v>
      </c>
      <c r="G50" s="40">
        <v>57800</v>
      </c>
      <c r="H50" s="25">
        <f t="shared" si="2"/>
        <v>916</v>
      </c>
      <c r="I50" s="25">
        <f t="shared" si="15"/>
        <v>92</v>
      </c>
      <c r="J50" s="26">
        <f t="shared" si="12"/>
        <v>1008</v>
      </c>
      <c r="K50" s="25">
        <f t="shared" si="4"/>
        <v>3206</v>
      </c>
      <c r="L50" s="25">
        <f t="shared" si="5"/>
        <v>321</v>
      </c>
      <c r="M50" s="25">
        <f t="shared" si="6"/>
        <v>46</v>
      </c>
      <c r="N50" s="25">
        <f t="shared" si="7"/>
        <v>12</v>
      </c>
      <c r="O50" s="26">
        <f t="shared" si="11"/>
        <v>3585</v>
      </c>
      <c r="P50" s="27">
        <f t="shared" si="9"/>
        <v>813</v>
      </c>
      <c r="Q50" s="27">
        <f t="shared" si="10"/>
        <v>2619</v>
      </c>
      <c r="R50" s="82">
        <f t="shared" si="14"/>
        <v>3468</v>
      </c>
    </row>
    <row r="51" spans="1:18" ht="17.25" customHeight="1" x14ac:dyDescent="0.25">
      <c r="A51" s="73" t="s">
        <v>79</v>
      </c>
      <c r="B51" s="11" t="s">
        <v>31</v>
      </c>
      <c r="C51" s="7">
        <v>57801</v>
      </c>
      <c r="D51" s="16">
        <v>60800</v>
      </c>
      <c r="E51" s="41">
        <v>45800</v>
      </c>
      <c r="F51" s="46">
        <v>60800</v>
      </c>
      <c r="G51" s="40">
        <v>60800</v>
      </c>
      <c r="H51" s="25">
        <f t="shared" si="2"/>
        <v>916</v>
      </c>
      <c r="I51" s="25">
        <f t="shared" si="15"/>
        <v>92</v>
      </c>
      <c r="J51" s="26">
        <f t="shared" si="12"/>
        <v>1008</v>
      </c>
      <c r="K51" s="25">
        <f t="shared" si="4"/>
        <v>3206</v>
      </c>
      <c r="L51" s="25">
        <f t="shared" si="5"/>
        <v>321</v>
      </c>
      <c r="M51" s="25">
        <f t="shared" si="6"/>
        <v>46</v>
      </c>
      <c r="N51" s="25">
        <f t="shared" si="7"/>
        <v>12</v>
      </c>
      <c r="O51" s="26">
        <f t="shared" si="11"/>
        <v>3585</v>
      </c>
      <c r="P51" s="27">
        <f t="shared" si="9"/>
        <v>855</v>
      </c>
      <c r="Q51" s="27">
        <f t="shared" si="10"/>
        <v>2755</v>
      </c>
      <c r="R51" s="82">
        <f t="shared" si="14"/>
        <v>3648</v>
      </c>
    </row>
    <row r="52" spans="1:18" ht="17.25" customHeight="1" x14ac:dyDescent="0.25">
      <c r="A52" s="73" t="s">
        <v>80</v>
      </c>
      <c r="B52" s="11" t="s">
        <v>32</v>
      </c>
      <c r="C52" s="7">
        <v>60801</v>
      </c>
      <c r="D52" s="16">
        <v>63800</v>
      </c>
      <c r="E52" s="41">
        <v>45800</v>
      </c>
      <c r="F52" s="46">
        <v>63800</v>
      </c>
      <c r="G52" s="40">
        <v>63800</v>
      </c>
      <c r="H52" s="25">
        <f t="shared" si="2"/>
        <v>916</v>
      </c>
      <c r="I52" s="25">
        <f>ROUND(E52*$R$4*20%,0)</f>
        <v>92</v>
      </c>
      <c r="J52" s="26">
        <f t="shared" si="12"/>
        <v>1008</v>
      </c>
      <c r="K52" s="25">
        <f t="shared" si="4"/>
        <v>3206</v>
      </c>
      <c r="L52" s="25">
        <f t="shared" si="5"/>
        <v>321</v>
      </c>
      <c r="M52" s="25">
        <f t="shared" si="6"/>
        <v>46</v>
      </c>
      <c r="N52" s="25">
        <f t="shared" si="7"/>
        <v>12</v>
      </c>
      <c r="O52" s="26">
        <f t="shared" si="11"/>
        <v>3585</v>
      </c>
      <c r="P52" s="27">
        <f t="shared" si="9"/>
        <v>898</v>
      </c>
      <c r="Q52" s="27">
        <f t="shared" si="10"/>
        <v>2890</v>
      </c>
      <c r="R52" s="82">
        <f t="shared" si="14"/>
        <v>3828</v>
      </c>
    </row>
    <row r="53" spans="1:18" ht="17.25" customHeight="1" x14ac:dyDescent="0.25">
      <c r="A53" s="73" t="s">
        <v>81</v>
      </c>
      <c r="B53" s="11" t="s">
        <v>33</v>
      </c>
      <c r="C53" s="7">
        <v>63801</v>
      </c>
      <c r="D53" s="16">
        <v>66800</v>
      </c>
      <c r="E53" s="41">
        <v>45800</v>
      </c>
      <c r="F53" s="46">
        <v>66800</v>
      </c>
      <c r="G53" s="40">
        <v>66800</v>
      </c>
      <c r="H53" s="25">
        <f t="shared" si="2"/>
        <v>916</v>
      </c>
      <c r="I53" s="25">
        <f t="shared" si="15"/>
        <v>92</v>
      </c>
      <c r="J53" s="26">
        <f t="shared" si="12"/>
        <v>1008</v>
      </c>
      <c r="K53" s="25">
        <f t="shared" si="4"/>
        <v>3206</v>
      </c>
      <c r="L53" s="25">
        <f t="shared" si="5"/>
        <v>321</v>
      </c>
      <c r="M53" s="25">
        <f t="shared" si="6"/>
        <v>46</v>
      </c>
      <c r="N53" s="25">
        <f t="shared" si="7"/>
        <v>12</v>
      </c>
      <c r="O53" s="26">
        <f t="shared" si="11"/>
        <v>3585</v>
      </c>
      <c r="P53" s="27">
        <f t="shared" si="9"/>
        <v>940</v>
      </c>
      <c r="Q53" s="27">
        <f t="shared" si="10"/>
        <v>3026</v>
      </c>
      <c r="R53" s="82">
        <f t="shared" si="14"/>
        <v>4008</v>
      </c>
    </row>
    <row r="54" spans="1:18" ht="17.25" customHeight="1" x14ac:dyDescent="0.25">
      <c r="A54" s="73" t="s">
        <v>82</v>
      </c>
      <c r="B54" s="11" t="s">
        <v>34</v>
      </c>
      <c r="C54" s="7">
        <v>66801</v>
      </c>
      <c r="D54" s="16">
        <v>69800</v>
      </c>
      <c r="E54" s="41">
        <v>45800</v>
      </c>
      <c r="F54" s="46">
        <v>69800</v>
      </c>
      <c r="G54" s="40">
        <v>69800</v>
      </c>
      <c r="H54" s="25">
        <f t="shared" si="2"/>
        <v>916</v>
      </c>
      <c r="I54" s="25">
        <f t="shared" si="15"/>
        <v>92</v>
      </c>
      <c r="J54" s="26">
        <f t="shared" si="12"/>
        <v>1008</v>
      </c>
      <c r="K54" s="25">
        <f t="shared" si="4"/>
        <v>3206</v>
      </c>
      <c r="L54" s="25">
        <f t="shared" si="5"/>
        <v>321</v>
      </c>
      <c r="M54" s="25">
        <f t="shared" si="6"/>
        <v>46</v>
      </c>
      <c r="N54" s="25">
        <f t="shared" si="7"/>
        <v>12</v>
      </c>
      <c r="O54" s="26">
        <f t="shared" si="11"/>
        <v>3585</v>
      </c>
      <c r="P54" s="27">
        <f t="shared" si="9"/>
        <v>982</v>
      </c>
      <c r="Q54" s="27">
        <f t="shared" si="10"/>
        <v>3162</v>
      </c>
      <c r="R54" s="82">
        <f t="shared" si="14"/>
        <v>4188</v>
      </c>
    </row>
    <row r="55" spans="1:18" ht="17.25" customHeight="1" x14ac:dyDescent="0.25">
      <c r="A55" s="73" t="s">
        <v>83</v>
      </c>
      <c r="B55" s="11" t="s">
        <v>35</v>
      </c>
      <c r="C55" s="7">
        <v>69801</v>
      </c>
      <c r="D55" s="16">
        <v>72800</v>
      </c>
      <c r="E55" s="41">
        <v>45800</v>
      </c>
      <c r="F55" s="46">
        <v>72800</v>
      </c>
      <c r="G55" s="40">
        <v>72800</v>
      </c>
      <c r="H55" s="25">
        <f t="shared" si="2"/>
        <v>916</v>
      </c>
      <c r="I55" s="25">
        <f t="shared" si="15"/>
        <v>92</v>
      </c>
      <c r="J55" s="26">
        <f t="shared" si="12"/>
        <v>1008</v>
      </c>
      <c r="K55" s="25">
        <f t="shared" si="4"/>
        <v>3206</v>
      </c>
      <c r="L55" s="25">
        <f t="shared" si="5"/>
        <v>321</v>
      </c>
      <c r="M55" s="25">
        <f t="shared" si="6"/>
        <v>46</v>
      </c>
      <c r="N55" s="25">
        <f t="shared" si="7"/>
        <v>12</v>
      </c>
      <c r="O55" s="26">
        <f t="shared" si="11"/>
        <v>3585</v>
      </c>
      <c r="P55" s="27">
        <f t="shared" si="9"/>
        <v>1024</v>
      </c>
      <c r="Q55" s="27">
        <f t="shared" si="10"/>
        <v>3298</v>
      </c>
      <c r="R55" s="82">
        <f t="shared" si="14"/>
        <v>4368</v>
      </c>
    </row>
    <row r="56" spans="1:18" ht="17.25" customHeight="1" x14ac:dyDescent="0.25">
      <c r="A56" s="73" t="s">
        <v>84</v>
      </c>
      <c r="B56" s="11" t="s">
        <v>36</v>
      </c>
      <c r="C56" s="7">
        <v>72801</v>
      </c>
      <c r="D56" s="16">
        <v>76500</v>
      </c>
      <c r="E56" s="41">
        <v>45800</v>
      </c>
      <c r="F56" s="46">
        <v>76500</v>
      </c>
      <c r="G56" s="40">
        <v>76500</v>
      </c>
      <c r="H56" s="25">
        <f t="shared" si="2"/>
        <v>916</v>
      </c>
      <c r="I56" s="25">
        <f t="shared" si="15"/>
        <v>92</v>
      </c>
      <c r="J56" s="26">
        <f t="shared" si="12"/>
        <v>1008</v>
      </c>
      <c r="K56" s="25">
        <f t="shared" si="4"/>
        <v>3206</v>
      </c>
      <c r="L56" s="25">
        <f t="shared" si="5"/>
        <v>321</v>
      </c>
      <c r="M56" s="25">
        <f t="shared" si="6"/>
        <v>46</v>
      </c>
      <c r="N56" s="25">
        <f t="shared" si="7"/>
        <v>12</v>
      </c>
      <c r="O56" s="26">
        <f t="shared" si="11"/>
        <v>3585</v>
      </c>
      <c r="P56" s="27">
        <f t="shared" si="9"/>
        <v>1076</v>
      </c>
      <c r="Q56" s="27">
        <f t="shared" si="10"/>
        <v>3466</v>
      </c>
      <c r="R56" s="82">
        <f t="shared" si="14"/>
        <v>4590</v>
      </c>
    </row>
    <row r="57" spans="1:18" ht="17.25" customHeight="1" x14ac:dyDescent="0.25">
      <c r="A57" s="73" t="s">
        <v>85</v>
      </c>
      <c r="B57" s="11" t="s">
        <v>37</v>
      </c>
      <c r="C57" s="7">
        <v>76501</v>
      </c>
      <c r="D57" s="16">
        <v>80200</v>
      </c>
      <c r="E57" s="41">
        <v>45800</v>
      </c>
      <c r="F57" s="46">
        <v>80200</v>
      </c>
      <c r="G57" s="40">
        <v>80200</v>
      </c>
      <c r="H57" s="25">
        <f t="shared" si="2"/>
        <v>916</v>
      </c>
      <c r="I57" s="25">
        <f t="shared" si="15"/>
        <v>92</v>
      </c>
      <c r="J57" s="26">
        <f t="shared" si="12"/>
        <v>1008</v>
      </c>
      <c r="K57" s="25">
        <f>ROUND(E57*$R$2*70%,0)</f>
        <v>3206</v>
      </c>
      <c r="L57" s="25">
        <f t="shared" si="5"/>
        <v>321</v>
      </c>
      <c r="M57" s="25">
        <f t="shared" si="6"/>
        <v>46</v>
      </c>
      <c r="N57" s="25">
        <f t="shared" si="7"/>
        <v>12</v>
      </c>
      <c r="O57" s="26">
        <f t="shared" si="11"/>
        <v>3585</v>
      </c>
      <c r="P57" s="27">
        <f t="shared" si="9"/>
        <v>1128</v>
      </c>
      <c r="Q57" s="27">
        <f t="shared" si="10"/>
        <v>3633</v>
      </c>
      <c r="R57" s="82">
        <f t="shared" si="14"/>
        <v>4812</v>
      </c>
    </row>
    <row r="58" spans="1:18" ht="17.25" customHeight="1" x14ac:dyDescent="0.25">
      <c r="A58" s="73" t="s">
        <v>86</v>
      </c>
      <c r="B58" s="11" t="s">
        <v>136</v>
      </c>
      <c r="C58" s="7">
        <v>80201</v>
      </c>
      <c r="D58" s="16">
        <v>83900</v>
      </c>
      <c r="E58" s="41">
        <v>45800</v>
      </c>
      <c r="F58" s="46">
        <v>83900</v>
      </c>
      <c r="G58" s="40">
        <v>83900</v>
      </c>
      <c r="H58" s="25">
        <f t="shared" si="2"/>
        <v>916</v>
      </c>
      <c r="I58" s="25">
        <f>ROUND(E58*$R$4*20%,0)</f>
        <v>92</v>
      </c>
      <c r="J58" s="26">
        <f t="shared" si="12"/>
        <v>1008</v>
      </c>
      <c r="K58" s="25">
        <f t="shared" si="4"/>
        <v>3206</v>
      </c>
      <c r="L58" s="25">
        <f t="shared" si="5"/>
        <v>321</v>
      </c>
      <c r="M58" s="25">
        <f t="shared" si="6"/>
        <v>46</v>
      </c>
      <c r="N58" s="25">
        <f t="shared" si="7"/>
        <v>12</v>
      </c>
      <c r="O58" s="26">
        <f t="shared" si="11"/>
        <v>3585</v>
      </c>
      <c r="P58" s="27">
        <f t="shared" si="9"/>
        <v>1180</v>
      </c>
      <c r="Q58" s="27">
        <f t="shared" si="10"/>
        <v>3801</v>
      </c>
      <c r="R58" s="82">
        <f t="shared" si="14"/>
        <v>5034</v>
      </c>
    </row>
    <row r="59" spans="1:18" ht="17.25" customHeight="1" x14ac:dyDescent="0.25">
      <c r="A59" s="73" t="s">
        <v>87</v>
      </c>
      <c r="B59" s="11" t="s">
        <v>38</v>
      </c>
      <c r="C59" s="7">
        <v>83901</v>
      </c>
      <c r="D59" s="16">
        <v>87600</v>
      </c>
      <c r="E59" s="41">
        <v>45800</v>
      </c>
      <c r="F59" s="46">
        <v>87600</v>
      </c>
      <c r="G59" s="40">
        <v>87600</v>
      </c>
      <c r="H59" s="25">
        <f t="shared" si="2"/>
        <v>916</v>
      </c>
      <c r="I59" s="25">
        <f t="shared" si="15"/>
        <v>92</v>
      </c>
      <c r="J59" s="26">
        <f t="shared" si="12"/>
        <v>1008</v>
      </c>
      <c r="K59" s="25">
        <f t="shared" si="4"/>
        <v>3206</v>
      </c>
      <c r="L59" s="25">
        <f t="shared" si="5"/>
        <v>321</v>
      </c>
      <c r="M59" s="25">
        <f t="shared" si="6"/>
        <v>46</v>
      </c>
      <c r="N59" s="25">
        <f t="shared" si="7"/>
        <v>12</v>
      </c>
      <c r="O59" s="26">
        <f t="shared" si="11"/>
        <v>3585</v>
      </c>
      <c r="P59" s="27">
        <f t="shared" si="9"/>
        <v>1233</v>
      </c>
      <c r="Q59" s="27">
        <f t="shared" si="10"/>
        <v>3969</v>
      </c>
      <c r="R59" s="82">
        <f t="shared" si="14"/>
        <v>5256</v>
      </c>
    </row>
    <row r="60" spans="1:18" ht="17.25" customHeight="1" x14ac:dyDescent="0.25">
      <c r="A60" s="73" t="s">
        <v>88</v>
      </c>
      <c r="B60" s="11" t="s">
        <v>39</v>
      </c>
      <c r="C60" s="7">
        <v>87601</v>
      </c>
      <c r="D60" s="16">
        <v>92100</v>
      </c>
      <c r="E60" s="41">
        <v>45800</v>
      </c>
      <c r="F60" s="46">
        <v>92100</v>
      </c>
      <c r="G60" s="40">
        <v>92100</v>
      </c>
      <c r="H60" s="25">
        <f t="shared" si="2"/>
        <v>916</v>
      </c>
      <c r="I60" s="25">
        <f t="shared" si="15"/>
        <v>92</v>
      </c>
      <c r="J60" s="26">
        <f t="shared" si="12"/>
        <v>1008</v>
      </c>
      <c r="K60" s="25">
        <f t="shared" si="4"/>
        <v>3206</v>
      </c>
      <c r="L60" s="25">
        <f t="shared" si="5"/>
        <v>321</v>
      </c>
      <c r="M60" s="25">
        <f t="shared" si="6"/>
        <v>46</v>
      </c>
      <c r="N60" s="25">
        <f t="shared" si="7"/>
        <v>12</v>
      </c>
      <c r="O60" s="26">
        <f t="shared" si="11"/>
        <v>3585</v>
      </c>
      <c r="P60" s="27">
        <f t="shared" si="9"/>
        <v>1296</v>
      </c>
      <c r="Q60" s="27">
        <f t="shared" si="10"/>
        <v>4173</v>
      </c>
      <c r="R60" s="82">
        <f t="shared" si="14"/>
        <v>5526</v>
      </c>
    </row>
    <row r="61" spans="1:18" ht="17.25" customHeight="1" x14ac:dyDescent="0.25">
      <c r="A61" s="73" t="s">
        <v>89</v>
      </c>
      <c r="B61" s="11" t="s">
        <v>40</v>
      </c>
      <c r="C61" s="7">
        <v>92101</v>
      </c>
      <c r="D61" s="16">
        <v>96600</v>
      </c>
      <c r="E61" s="41">
        <v>45800</v>
      </c>
      <c r="F61" s="46">
        <v>96600</v>
      </c>
      <c r="G61" s="40">
        <v>96600</v>
      </c>
      <c r="H61" s="25">
        <f t="shared" si="2"/>
        <v>916</v>
      </c>
      <c r="I61" s="25">
        <f t="shared" si="15"/>
        <v>92</v>
      </c>
      <c r="J61" s="26">
        <f t="shared" si="12"/>
        <v>1008</v>
      </c>
      <c r="K61" s="25">
        <f t="shared" si="4"/>
        <v>3206</v>
      </c>
      <c r="L61" s="25">
        <f t="shared" si="5"/>
        <v>321</v>
      </c>
      <c r="M61" s="25">
        <f t="shared" si="6"/>
        <v>46</v>
      </c>
      <c r="N61" s="25">
        <f t="shared" si="7"/>
        <v>12</v>
      </c>
      <c r="O61" s="26">
        <f t="shared" si="11"/>
        <v>3585</v>
      </c>
      <c r="P61" s="27">
        <f t="shared" si="9"/>
        <v>1359</v>
      </c>
      <c r="Q61" s="27">
        <f t="shared" si="10"/>
        <v>4377</v>
      </c>
      <c r="R61" s="82">
        <f t="shared" si="14"/>
        <v>5796</v>
      </c>
    </row>
    <row r="62" spans="1:18" ht="17.25" customHeight="1" x14ac:dyDescent="0.25">
      <c r="A62" s="73" t="s">
        <v>90</v>
      </c>
      <c r="B62" s="11" t="s">
        <v>41</v>
      </c>
      <c r="C62" s="7">
        <v>96601</v>
      </c>
      <c r="D62" s="16">
        <v>101100</v>
      </c>
      <c r="E62" s="41">
        <v>45800</v>
      </c>
      <c r="F62" s="46">
        <v>101100</v>
      </c>
      <c r="G62" s="40">
        <v>101100</v>
      </c>
      <c r="H62" s="25">
        <f t="shared" si="2"/>
        <v>916</v>
      </c>
      <c r="I62" s="25">
        <f t="shared" si="15"/>
        <v>92</v>
      </c>
      <c r="J62" s="26">
        <f t="shared" si="12"/>
        <v>1008</v>
      </c>
      <c r="K62" s="25">
        <f t="shared" si="4"/>
        <v>3206</v>
      </c>
      <c r="L62" s="25">
        <f t="shared" si="5"/>
        <v>321</v>
      </c>
      <c r="M62" s="25">
        <f t="shared" si="6"/>
        <v>46</v>
      </c>
      <c r="N62" s="25">
        <f t="shared" si="7"/>
        <v>12</v>
      </c>
      <c r="O62" s="26">
        <f t="shared" si="11"/>
        <v>3585</v>
      </c>
      <c r="P62" s="27">
        <f t="shared" si="9"/>
        <v>1422</v>
      </c>
      <c r="Q62" s="27">
        <f t="shared" si="10"/>
        <v>4580</v>
      </c>
      <c r="R62" s="82">
        <f t="shared" si="14"/>
        <v>6066</v>
      </c>
    </row>
    <row r="63" spans="1:18" ht="17.25" customHeight="1" x14ac:dyDescent="0.25">
      <c r="A63" s="73" t="s">
        <v>91</v>
      </c>
      <c r="B63" s="11" t="s">
        <v>137</v>
      </c>
      <c r="C63" s="7">
        <v>101101</v>
      </c>
      <c r="D63" s="16">
        <v>105600</v>
      </c>
      <c r="E63" s="41">
        <v>45800</v>
      </c>
      <c r="F63" s="46">
        <v>105600</v>
      </c>
      <c r="G63" s="40">
        <v>105600</v>
      </c>
      <c r="H63" s="25">
        <f t="shared" si="2"/>
        <v>916</v>
      </c>
      <c r="I63" s="25">
        <f t="shared" si="15"/>
        <v>92</v>
      </c>
      <c r="J63" s="26">
        <f t="shared" si="12"/>
        <v>1008</v>
      </c>
      <c r="K63" s="25">
        <f>ROUND(E63*$R$2*70%,0)</f>
        <v>3206</v>
      </c>
      <c r="L63" s="25">
        <f t="shared" si="5"/>
        <v>321</v>
      </c>
      <c r="M63" s="25">
        <f t="shared" si="6"/>
        <v>46</v>
      </c>
      <c r="N63" s="25">
        <f t="shared" si="7"/>
        <v>12</v>
      </c>
      <c r="O63" s="26">
        <f t="shared" si="11"/>
        <v>3585</v>
      </c>
      <c r="P63" s="27">
        <f t="shared" si="9"/>
        <v>1486</v>
      </c>
      <c r="Q63" s="27">
        <f t="shared" si="10"/>
        <v>4784</v>
      </c>
      <c r="R63" s="82">
        <f t="shared" si="14"/>
        <v>6336</v>
      </c>
    </row>
    <row r="64" spans="1:18" ht="17.25" customHeight="1" x14ac:dyDescent="0.25">
      <c r="A64" s="73" t="s">
        <v>92</v>
      </c>
      <c r="B64" s="11" t="s">
        <v>42</v>
      </c>
      <c r="C64" s="7">
        <v>105601</v>
      </c>
      <c r="D64" s="16">
        <v>110100</v>
      </c>
      <c r="E64" s="41">
        <v>45800</v>
      </c>
      <c r="F64" s="46">
        <v>110100</v>
      </c>
      <c r="G64" s="40">
        <v>110100</v>
      </c>
      <c r="H64" s="25">
        <f t="shared" si="2"/>
        <v>916</v>
      </c>
      <c r="I64" s="25">
        <f t="shared" si="15"/>
        <v>92</v>
      </c>
      <c r="J64" s="26">
        <f t="shared" si="12"/>
        <v>1008</v>
      </c>
      <c r="K64" s="25">
        <f t="shared" si="4"/>
        <v>3206</v>
      </c>
      <c r="L64" s="25">
        <f t="shared" si="5"/>
        <v>321</v>
      </c>
      <c r="M64" s="25">
        <f t="shared" si="6"/>
        <v>46</v>
      </c>
      <c r="N64" s="25">
        <f t="shared" si="7"/>
        <v>12</v>
      </c>
      <c r="O64" s="26">
        <f t="shared" si="11"/>
        <v>3585</v>
      </c>
      <c r="P64" s="27">
        <f t="shared" si="9"/>
        <v>1549</v>
      </c>
      <c r="Q64" s="27">
        <f t="shared" si="10"/>
        <v>4988</v>
      </c>
      <c r="R64" s="82">
        <f t="shared" si="14"/>
        <v>6606</v>
      </c>
    </row>
    <row r="65" spans="1:19" ht="17.25" customHeight="1" x14ac:dyDescent="0.25">
      <c r="A65" s="73" t="s">
        <v>93</v>
      </c>
      <c r="B65" s="11" t="s">
        <v>43</v>
      </c>
      <c r="C65" s="7">
        <v>110101</v>
      </c>
      <c r="D65" s="16">
        <v>115500</v>
      </c>
      <c r="E65" s="41">
        <v>45800</v>
      </c>
      <c r="F65" s="46">
        <v>115500</v>
      </c>
      <c r="G65" s="40">
        <v>115500</v>
      </c>
      <c r="H65" s="25">
        <f t="shared" si="2"/>
        <v>916</v>
      </c>
      <c r="I65" s="25">
        <f t="shared" si="15"/>
        <v>92</v>
      </c>
      <c r="J65" s="26">
        <f t="shared" si="12"/>
        <v>1008</v>
      </c>
      <c r="K65" s="25">
        <f t="shared" si="4"/>
        <v>3206</v>
      </c>
      <c r="L65" s="25">
        <f t="shared" si="5"/>
        <v>321</v>
      </c>
      <c r="M65" s="25">
        <f t="shared" si="6"/>
        <v>46</v>
      </c>
      <c r="N65" s="25">
        <f t="shared" si="7"/>
        <v>12</v>
      </c>
      <c r="O65" s="26">
        <f t="shared" si="11"/>
        <v>3585</v>
      </c>
      <c r="P65" s="27">
        <f t="shared" si="9"/>
        <v>1625</v>
      </c>
      <c r="Q65" s="27">
        <f t="shared" si="10"/>
        <v>5233</v>
      </c>
      <c r="R65" s="82">
        <f t="shared" si="14"/>
        <v>6930</v>
      </c>
    </row>
    <row r="66" spans="1:19" ht="17.25" customHeight="1" x14ac:dyDescent="0.25">
      <c r="A66" s="73" t="s">
        <v>94</v>
      </c>
      <c r="B66" s="11" t="s">
        <v>44</v>
      </c>
      <c r="C66" s="7">
        <v>115501</v>
      </c>
      <c r="D66" s="16">
        <v>120900</v>
      </c>
      <c r="E66" s="41">
        <v>45800</v>
      </c>
      <c r="F66" s="46">
        <v>120900</v>
      </c>
      <c r="G66" s="40">
        <v>120900</v>
      </c>
      <c r="H66" s="25">
        <f t="shared" si="2"/>
        <v>916</v>
      </c>
      <c r="I66" s="25">
        <f>ROUND(E66*$R$4*20%,0)</f>
        <v>92</v>
      </c>
      <c r="J66" s="26">
        <f t="shared" si="12"/>
        <v>1008</v>
      </c>
      <c r="K66" s="25">
        <f t="shared" si="4"/>
        <v>3206</v>
      </c>
      <c r="L66" s="25">
        <f t="shared" si="5"/>
        <v>321</v>
      </c>
      <c r="M66" s="25">
        <f t="shared" si="6"/>
        <v>46</v>
      </c>
      <c r="N66" s="25">
        <f t="shared" si="7"/>
        <v>12</v>
      </c>
      <c r="O66" s="26">
        <f t="shared" si="11"/>
        <v>3585</v>
      </c>
      <c r="P66" s="27">
        <f t="shared" si="9"/>
        <v>1701</v>
      </c>
      <c r="Q66" s="27">
        <f t="shared" si="10"/>
        <v>5477</v>
      </c>
      <c r="R66" s="82">
        <f t="shared" si="14"/>
        <v>7254</v>
      </c>
    </row>
    <row r="67" spans="1:19" ht="17.25" customHeight="1" x14ac:dyDescent="0.25">
      <c r="A67" s="73" t="s">
        <v>95</v>
      </c>
      <c r="B67" s="11" t="s">
        <v>45</v>
      </c>
      <c r="C67" s="7">
        <v>120901</v>
      </c>
      <c r="D67" s="16">
        <v>126300</v>
      </c>
      <c r="E67" s="41">
        <v>45800</v>
      </c>
      <c r="F67" s="46">
        <v>126300</v>
      </c>
      <c r="G67" s="40">
        <v>126300</v>
      </c>
      <c r="H67" s="25">
        <f t="shared" si="2"/>
        <v>916</v>
      </c>
      <c r="I67" s="25">
        <f t="shared" ref="I67:I77" si="16">ROUND(E67*$R$4*20%,0)</f>
        <v>92</v>
      </c>
      <c r="J67" s="26">
        <f t="shared" si="12"/>
        <v>1008</v>
      </c>
      <c r="K67" s="25">
        <f t="shared" si="4"/>
        <v>3206</v>
      </c>
      <c r="L67" s="25">
        <f t="shared" si="5"/>
        <v>321</v>
      </c>
      <c r="M67" s="25">
        <f t="shared" si="6"/>
        <v>46</v>
      </c>
      <c r="N67" s="25">
        <f t="shared" si="7"/>
        <v>12</v>
      </c>
      <c r="O67" s="26">
        <f t="shared" si="11"/>
        <v>3585</v>
      </c>
      <c r="P67" s="27">
        <f t="shared" si="9"/>
        <v>1777</v>
      </c>
      <c r="Q67" s="27">
        <f t="shared" si="10"/>
        <v>5722</v>
      </c>
      <c r="R67" s="82">
        <f t="shared" si="14"/>
        <v>7578</v>
      </c>
    </row>
    <row r="68" spans="1:19" ht="17.25" customHeight="1" x14ac:dyDescent="0.25">
      <c r="A68" s="73" t="s">
        <v>96</v>
      </c>
      <c r="B68" s="11" t="s">
        <v>46</v>
      </c>
      <c r="C68" s="7">
        <v>126301</v>
      </c>
      <c r="D68" s="16">
        <v>131700</v>
      </c>
      <c r="E68" s="41">
        <v>45800</v>
      </c>
      <c r="F68" s="46">
        <v>131700</v>
      </c>
      <c r="G68" s="40">
        <v>131700</v>
      </c>
      <c r="H68" s="25">
        <f t="shared" si="2"/>
        <v>916</v>
      </c>
      <c r="I68" s="25">
        <f t="shared" si="16"/>
        <v>92</v>
      </c>
      <c r="J68" s="26">
        <f t="shared" si="12"/>
        <v>1008</v>
      </c>
      <c r="K68" s="25">
        <f t="shared" si="4"/>
        <v>3206</v>
      </c>
      <c r="L68" s="25">
        <f t="shared" si="5"/>
        <v>321</v>
      </c>
      <c r="M68" s="25">
        <f t="shared" si="6"/>
        <v>46</v>
      </c>
      <c r="N68" s="25">
        <f t="shared" si="7"/>
        <v>12</v>
      </c>
      <c r="O68" s="26">
        <f t="shared" si="11"/>
        <v>3585</v>
      </c>
      <c r="P68" s="27">
        <f t="shared" si="9"/>
        <v>1853</v>
      </c>
      <c r="Q68" s="27">
        <f t="shared" si="10"/>
        <v>5967</v>
      </c>
      <c r="R68" s="82">
        <f t="shared" si="14"/>
        <v>7902</v>
      </c>
    </row>
    <row r="69" spans="1:19" ht="17.25" customHeight="1" x14ac:dyDescent="0.25">
      <c r="A69" s="73" t="s">
        <v>97</v>
      </c>
      <c r="B69" s="11" t="s">
        <v>47</v>
      </c>
      <c r="C69" s="7">
        <v>131701</v>
      </c>
      <c r="D69" s="16">
        <v>137100</v>
      </c>
      <c r="E69" s="41">
        <v>45800</v>
      </c>
      <c r="F69" s="46">
        <v>137100</v>
      </c>
      <c r="G69" s="40">
        <v>137100</v>
      </c>
      <c r="H69" s="25">
        <f t="shared" si="2"/>
        <v>916</v>
      </c>
      <c r="I69" s="25">
        <f t="shared" si="16"/>
        <v>92</v>
      </c>
      <c r="J69" s="26">
        <f t="shared" si="12"/>
        <v>1008</v>
      </c>
      <c r="K69" s="25">
        <f t="shared" si="4"/>
        <v>3206</v>
      </c>
      <c r="L69" s="25">
        <f t="shared" si="5"/>
        <v>321</v>
      </c>
      <c r="M69" s="25">
        <f t="shared" si="6"/>
        <v>46</v>
      </c>
      <c r="N69" s="25">
        <f t="shared" si="7"/>
        <v>12</v>
      </c>
      <c r="O69" s="26">
        <f t="shared" si="11"/>
        <v>3585</v>
      </c>
      <c r="P69" s="27">
        <f t="shared" si="9"/>
        <v>1929</v>
      </c>
      <c r="Q69" s="27">
        <f t="shared" si="10"/>
        <v>6211</v>
      </c>
      <c r="R69" s="82">
        <f t="shared" si="14"/>
        <v>8226</v>
      </c>
    </row>
    <row r="70" spans="1:19" ht="17.25" customHeight="1" x14ac:dyDescent="0.25">
      <c r="A70" s="73" t="s">
        <v>98</v>
      </c>
      <c r="B70" s="11" t="s">
        <v>48</v>
      </c>
      <c r="C70" s="7">
        <v>137101</v>
      </c>
      <c r="D70" s="16">
        <v>142500</v>
      </c>
      <c r="E70" s="41">
        <v>45800</v>
      </c>
      <c r="F70" s="46">
        <v>142500</v>
      </c>
      <c r="G70" s="40">
        <v>142500</v>
      </c>
      <c r="H70" s="25">
        <f t="shared" si="2"/>
        <v>916</v>
      </c>
      <c r="I70" s="25">
        <f t="shared" si="16"/>
        <v>92</v>
      </c>
      <c r="J70" s="26">
        <f t="shared" si="12"/>
        <v>1008</v>
      </c>
      <c r="K70" s="25">
        <f t="shared" si="4"/>
        <v>3206</v>
      </c>
      <c r="L70" s="25">
        <f t="shared" si="5"/>
        <v>321</v>
      </c>
      <c r="M70" s="25">
        <f t="shared" si="6"/>
        <v>46</v>
      </c>
      <c r="N70" s="25">
        <f t="shared" si="7"/>
        <v>12</v>
      </c>
      <c r="O70" s="26">
        <f t="shared" si="11"/>
        <v>3585</v>
      </c>
      <c r="P70" s="27">
        <f t="shared" si="9"/>
        <v>2005</v>
      </c>
      <c r="Q70" s="27">
        <f t="shared" si="10"/>
        <v>6456</v>
      </c>
      <c r="R70" s="82">
        <f t="shared" si="14"/>
        <v>8550</v>
      </c>
    </row>
    <row r="71" spans="1:19" ht="17.25" customHeight="1" x14ac:dyDescent="0.25">
      <c r="A71" s="73" t="s">
        <v>99</v>
      </c>
      <c r="B71" s="11" t="s">
        <v>49</v>
      </c>
      <c r="C71" s="7">
        <v>142501</v>
      </c>
      <c r="D71" s="16">
        <v>147900</v>
      </c>
      <c r="E71" s="41">
        <v>45800</v>
      </c>
      <c r="F71" s="46">
        <v>147900</v>
      </c>
      <c r="G71" s="40">
        <v>147900</v>
      </c>
      <c r="H71" s="25">
        <f t="shared" si="2"/>
        <v>916</v>
      </c>
      <c r="I71" s="25">
        <f t="shared" si="16"/>
        <v>92</v>
      </c>
      <c r="J71" s="26">
        <f t="shared" si="12"/>
        <v>1008</v>
      </c>
      <c r="K71" s="25">
        <f t="shared" si="4"/>
        <v>3206</v>
      </c>
      <c r="L71" s="25">
        <f t="shared" si="5"/>
        <v>321</v>
      </c>
      <c r="M71" s="25">
        <f t="shared" si="6"/>
        <v>46</v>
      </c>
      <c r="N71" s="25">
        <f t="shared" si="7"/>
        <v>12</v>
      </c>
      <c r="O71" s="26">
        <f t="shared" si="11"/>
        <v>3585</v>
      </c>
      <c r="P71" s="27">
        <f t="shared" si="9"/>
        <v>2081</v>
      </c>
      <c r="Q71" s="27">
        <f t="shared" si="10"/>
        <v>6701</v>
      </c>
      <c r="R71" s="82">
        <f t="shared" si="14"/>
        <v>8874</v>
      </c>
    </row>
    <row r="72" spans="1:19" s="5" customFormat="1" ht="17.25" customHeight="1" x14ac:dyDescent="0.25">
      <c r="A72" s="73" t="s">
        <v>100</v>
      </c>
      <c r="B72" s="10" t="s">
        <v>50</v>
      </c>
      <c r="C72" s="4">
        <v>147901</v>
      </c>
      <c r="D72" s="17">
        <v>150000</v>
      </c>
      <c r="E72" s="49">
        <v>45800</v>
      </c>
      <c r="F72" s="50">
        <v>150000</v>
      </c>
      <c r="G72" s="43">
        <v>150000</v>
      </c>
      <c r="H72" s="28">
        <f t="shared" si="2"/>
        <v>916</v>
      </c>
      <c r="I72" s="28">
        <f t="shared" si="16"/>
        <v>92</v>
      </c>
      <c r="J72" s="29">
        <f t="shared" si="12"/>
        <v>1008</v>
      </c>
      <c r="K72" s="28">
        <f t="shared" si="4"/>
        <v>3206</v>
      </c>
      <c r="L72" s="28">
        <f t="shared" si="5"/>
        <v>321</v>
      </c>
      <c r="M72" s="28">
        <f t="shared" si="6"/>
        <v>46</v>
      </c>
      <c r="N72" s="28">
        <f t="shared" si="7"/>
        <v>12</v>
      </c>
      <c r="O72" s="29">
        <f t="shared" si="11"/>
        <v>3585</v>
      </c>
      <c r="P72" s="27">
        <f t="shared" si="9"/>
        <v>2111</v>
      </c>
      <c r="Q72" s="27">
        <f t="shared" si="10"/>
        <v>6796</v>
      </c>
      <c r="R72" s="83">
        <f t="shared" si="14"/>
        <v>9000</v>
      </c>
      <c r="S72" s="2"/>
    </row>
    <row r="73" spans="1:19" ht="17.25" customHeight="1" x14ac:dyDescent="0.25">
      <c r="A73" s="73" t="s">
        <v>101</v>
      </c>
      <c r="B73" s="11" t="s">
        <v>51</v>
      </c>
      <c r="C73" s="7">
        <v>150001</v>
      </c>
      <c r="D73" s="16">
        <v>156400</v>
      </c>
      <c r="E73" s="41">
        <v>45800</v>
      </c>
      <c r="F73" s="46">
        <v>156400</v>
      </c>
      <c r="G73" s="51">
        <v>150000</v>
      </c>
      <c r="H73" s="25">
        <f t="shared" si="2"/>
        <v>916</v>
      </c>
      <c r="I73" s="25">
        <f t="shared" si="16"/>
        <v>92</v>
      </c>
      <c r="J73" s="26">
        <f t="shared" si="12"/>
        <v>1008</v>
      </c>
      <c r="K73" s="25">
        <f t="shared" si="4"/>
        <v>3206</v>
      </c>
      <c r="L73" s="25">
        <f t="shared" si="5"/>
        <v>321</v>
      </c>
      <c r="M73" s="25">
        <f t="shared" si="6"/>
        <v>46</v>
      </c>
      <c r="N73" s="25">
        <f t="shared" si="7"/>
        <v>12</v>
      </c>
      <c r="O73" s="26">
        <f t="shared" si="11"/>
        <v>3585</v>
      </c>
      <c r="P73" s="27">
        <f t="shared" si="9"/>
        <v>2201</v>
      </c>
      <c r="Q73" s="27">
        <f t="shared" si="10"/>
        <v>7086</v>
      </c>
      <c r="R73" s="82">
        <f t="shared" si="14"/>
        <v>9000</v>
      </c>
    </row>
    <row r="74" spans="1:19" ht="17.25" customHeight="1" x14ac:dyDescent="0.25">
      <c r="A74" s="73" t="s">
        <v>102</v>
      </c>
      <c r="B74" s="11" t="s">
        <v>52</v>
      </c>
      <c r="C74" s="7">
        <v>156401</v>
      </c>
      <c r="D74" s="16">
        <v>162800</v>
      </c>
      <c r="E74" s="41">
        <v>45800</v>
      </c>
      <c r="F74" s="46">
        <v>162800</v>
      </c>
      <c r="G74" s="51">
        <v>150000</v>
      </c>
      <c r="H74" s="25">
        <f t="shared" si="2"/>
        <v>916</v>
      </c>
      <c r="I74" s="25">
        <f>ROUND(E74*$R$4*20%,0)</f>
        <v>92</v>
      </c>
      <c r="J74" s="26">
        <f t="shared" si="12"/>
        <v>1008</v>
      </c>
      <c r="K74" s="25">
        <f t="shared" si="4"/>
        <v>3206</v>
      </c>
      <c r="L74" s="25">
        <f t="shared" si="5"/>
        <v>321</v>
      </c>
      <c r="M74" s="25">
        <f t="shared" si="6"/>
        <v>46</v>
      </c>
      <c r="N74" s="25">
        <f t="shared" si="7"/>
        <v>12</v>
      </c>
      <c r="O74" s="26">
        <f t="shared" si="11"/>
        <v>3585</v>
      </c>
      <c r="P74" s="27">
        <f t="shared" si="9"/>
        <v>2291</v>
      </c>
      <c r="Q74" s="27">
        <f t="shared" si="10"/>
        <v>7376</v>
      </c>
      <c r="R74" s="82">
        <f t="shared" si="14"/>
        <v>9000</v>
      </c>
    </row>
    <row r="75" spans="1:19" ht="17.25" customHeight="1" x14ac:dyDescent="0.25">
      <c r="A75" s="73" t="s">
        <v>103</v>
      </c>
      <c r="B75" s="11" t="s">
        <v>53</v>
      </c>
      <c r="C75" s="7">
        <v>162801</v>
      </c>
      <c r="D75" s="16">
        <v>169200</v>
      </c>
      <c r="E75" s="41">
        <v>45800</v>
      </c>
      <c r="F75" s="46">
        <v>169200</v>
      </c>
      <c r="G75" s="51">
        <v>150000</v>
      </c>
      <c r="H75" s="25">
        <f t="shared" si="2"/>
        <v>916</v>
      </c>
      <c r="I75" s="25">
        <f t="shared" si="16"/>
        <v>92</v>
      </c>
      <c r="J75" s="26">
        <f t="shared" si="12"/>
        <v>1008</v>
      </c>
      <c r="K75" s="25">
        <f t="shared" si="4"/>
        <v>3206</v>
      </c>
      <c r="L75" s="25">
        <f t="shared" si="5"/>
        <v>321</v>
      </c>
      <c r="M75" s="25">
        <f t="shared" si="6"/>
        <v>46</v>
      </c>
      <c r="N75" s="25">
        <f t="shared" si="7"/>
        <v>12</v>
      </c>
      <c r="O75" s="26">
        <f t="shared" si="11"/>
        <v>3585</v>
      </c>
      <c r="P75" s="27">
        <f t="shared" si="9"/>
        <v>2381</v>
      </c>
      <c r="Q75" s="27">
        <f t="shared" si="10"/>
        <v>7666</v>
      </c>
      <c r="R75" s="82">
        <f t="shared" si="14"/>
        <v>9000</v>
      </c>
    </row>
    <row r="76" spans="1:19" ht="17.25" customHeight="1" x14ac:dyDescent="0.25">
      <c r="A76" s="73" t="s">
        <v>104</v>
      </c>
      <c r="B76" s="11" t="s">
        <v>54</v>
      </c>
      <c r="C76" s="7">
        <v>169201</v>
      </c>
      <c r="D76" s="16">
        <v>175600</v>
      </c>
      <c r="E76" s="41">
        <v>45800</v>
      </c>
      <c r="F76" s="46">
        <v>175600</v>
      </c>
      <c r="G76" s="51">
        <v>150000</v>
      </c>
      <c r="H76" s="25">
        <f>ROUND(E76*$R$2*20%,0)</f>
        <v>916</v>
      </c>
      <c r="I76" s="25">
        <f t="shared" si="16"/>
        <v>92</v>
      </c>
      <c r="J76" s="26">
        <f t="shared" si="12"/>
        <v>1008</v>
      </c>
      <c r="K76" s="25">
        <f>ROUND(E76*$R$2*70%,0)</f>
        <v>3206</v>
      </c>
      <c r="L76" s="25">
        <f>ROUND(E76*$R$4*70%,0)</f>
        <v>321</v>
      </c>
      <c r="M76" s="25">
        <f>ROUNDUP(E76*$Q$2,0)</f>
        <v>46</v>
      </c>
      <c r="N76" s="25">
        <f>ROUNDUP(E76*$Q$4,0)</f>
        <v>12</v>
      </c>
      <c r="O76" s="26">
        <f t="shared" si="11"/>
        <v>3585</v>
      </c>
      <c r="P76" s="27">
        <f>ROUND(F76*0.0469*0.3,0)</f>
        <v>2471</v>
      </c>
      <c r="Q76" s="27">
        <f>ROUND(F76*0.0469*0.6*1.61,0)</f>
        <v>7956</v>
      </c>
      <c r="R76" s="82">
        <f t="shared" si="14"/>
        <v>9000</v>
      </c>
    </row>
    <row r="77" spans="1:19" ht="17.25" customHeight="1" thickBot="1" x14ac:dyDescent="0.3">
      <c r="A77" s="73" t="s">
        <v>105</v>
      </c>
      <c r="B77" s="18" t="s">
        <v>55</v>
      </c>
      <c r="C77" s="19">
        <v>175601</v>
      </c>
      <c r="D77" s="20">
        <v>182000</v>
      </c>
      <c r="E77" s="52">
        <v>45800</v>
      </c>
      <c r="F77" s="53">
        <v>182000</v>
      </c>
      <c r="G77" s="54">
        <v>150000</v>
      </c>
      <c r="H77" s="30">
        <f>ROUND(E77*$R$2*20%,0)</f>
        <v>916</v>
      </c>
      <c r="I77" s="30">
        <f t="shared" si="16"/>
        <v>92</v>
      </c>
      <c r="J77" s="31">
        <f t="shared" si="12"/>
        <v>1008</v>
      </c>
      <c r="K77" s="30">
        <f>ROUND(E77*$R$2*70%,0)</f>
        <v>3206</v>
      </c>
      <c r="L77" s="30">
        <f>ROUND(E77*$R$4*70%,0)</f>
        <v>321</v>
      </c>
      <c r="M77" s="30">
        <f>ROUNDUP(E77*$Q$2,0)</f>
        <v>46</v>
      </c>
      <c r="N77" s="30">
        <f>ROUNDUP(E77*$Q$4,0)</f>
        <v>12</v>
      </c>
      <c r="O77" s="31">
        <f t="shared" si="11"/>
        <v>3585</v>
      </c>
      <c r="P77" s="88">
        <f>ROUND(F77*0.0469*0.3,0)</f>
        <v>2561</v>
      </c>
      <c r="Q77" s="88">
        <f>ROUND(F77*0.0469*0.6*1.61,0)</f>
        <v>8246</v>
      </c>
      <c r="R77" s="87">
        <f t="shared" si="14"/>
        <v>9000</v>
      </c>
    </row>
    <row r="78" spans="1:19" s="34" customFormat="1" ht="14.45" customHeight="1" x14ac:dyDescent="0.2">
      <c r="A78" s="35" t="s">
        <v>124</v>
      </c>
      <c r="B78" s="36"/>
      <c r="C78" s="37"/>
      <c r="D78" s="37"/>
      <c r="E78" s="37"/>
      <c r="F78" s="37"/>
      <c r="G78" s="37"/>
      <c r="I78" s="37"/>
      <c r="J78" s="37"/>
      <c r="K78" s="37"/>
      <c r="L78" s="37"/>
      <c r="M78" s="37"/>
      <c r="N78" s="37"/>
      <c r="S78" s="37"/>
    </row>
    <row r="79" spans="1:19" s="34" customFormat="1" ht="14.45" customHeight="1" x14ac:dyDescent="0.2">
      <c r="A79" s="38"/>
      <c r="B79" s="39"/>
    </row>
    <row r="80" spans="1:19" s="34" customFormat="1" ht="15.6" customHeight="1" x14ac:dyDescent="0.2">
      <c r="A80" s="38"/>
      <c r="B80" s="39"/>
    </row>
  </sheetData>
  <mergeCells count="22">
    <mergeCell ref="A6:O6"/>
    <mergeCell ref="A9:A11"/>
    <mergeCell ref="C9:C11"/>
    <mergeCell ref="G9:G11"/>
    <mergeCell ref="B9:B11"/>
    <mergeCell ref="A12:A29"/>
    <mergeCell ref="P10:P11"/>
    <mergeCell ref="Q10:Q11"/>
    <mergeCell ref="E9:E11"/>
    <mergeCell ref="C12:D12"/>
    <mergeCell ref="A7:O7"/>
    <mergeCell ref="F9:F11"/>
    <mergeCell ref="A1:O1"/>
    <mergeCell ref="A3:O3"/>
    <mergeCell ref="A4:O4"/>
    <mergeCell ref="A5:O5"/>
    <mergeCell ref="R9:R11"/>
    <mergeCell ref="P9:Q9"/>
    <mergeCell ref="H9:O9"/>
    <mergeCell ref="H10:J10"/>
    <mergeCell ref="K10:O10"/>
    <mergeCell ref="D9:D11"/>
  </mergeCells>
  <phoneticPr fontId="2" type="noConversion"/>
  <printOptions horizontalCentered="1" verticalCentered="1"/>
  <pageMargins left="0.15748031496062992" right="3.937007874015748E-2" top="0.11811023622047245" bottom="0.15748031496062992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>
    <pageSetUpPr fitToPage="1"/>
  </sheetPr>
  <dimension ref="A2:V92"/>
  <sheetViews>
    <sheetView tabSelected="1" zoomScale="85" zoomScaleNormal="85" zoomScaleSheetLayoutView="110" workbookViewId="0">
      <pane xSplit="2" ySplit="22" topLeftCell="C23" activePane="bottomRight" state="frozen"/>
      <selection pane="topRight" activeCell="C1" sqref="C1"/>
      <selection pane="bottomLeft" activeCell="A11" sqref="A11"/>
      <selection pane="bottomRight" activeCell="M8" sqref="M8"/>
    </sheetView>
  </sheetViews>
  <sheetFormatPr defaultRowHeight="19.5" customHeight="1" x14ac:dyDescent="0.25"/>
  <cols>
    <col min="1" max="1" width="8.125" style="2" customWidth="1"/>
    <col min="2" max="2" width="17.625" style="2" bestFit="1" customWidth="1"/>
    <col min="3" max="3" width="10.625" style="21" customWidth="1"/>
    <col min="4" max="4" width="11.125" style="21" customWidth="1"/>
    <col min="5" max="5" width="9.625" style="22" customWidth="1"/>
    <col min="6" max="6" width="10.25" style="22" customWidth="1"/>
    <col min="7" max="7" width="9.625" style="22" customWidth="1"/>
    <col min="8" max="8" width="7.75" style="23" customWidth="1"/>
    <col min="9" max="9" width="8" style="24" customWidth="1"/>
    <col min="10" max="10" width="9.125" style="23" customWidth="1"/>
    <col min="11" max="11" width="7.5" style="23" customWidth="1"/>
    <col min="12" max="12" width="7.75" style="23" customWidth="1"/>
    <col min="13" max="13" width="9.125" style="23" customWidth="1"/>
    <col min="14" max="14" width="5.375" style="23" customWidth="1"/>
    <col min="15" max="15" width="9.875" style="23" customWidth="1"/>
    <col min="16" max="16" width="8.25" style="23" customWidth="1"/>
    <col min="17" max="17" width="7.5" style="23" customWidth="1"/>
    <col min="18" max="18" width="9.125" style="23" customWidth="1"/>
    <col min="19" max="22" width="9" style="2" customWidth="1"/>
    <col min="23" max="16384" width="9" style="2"/>
  </cols>
  <sheetData>
    <row r="2" spans="1:20" s="105" customFormat="1" ht="20.100000000000001" customHeight="1" x14ac:dyDescent="0.25">
      <c r="A2" s="205" t="s">
        <v>258</v>
      </c>
      <c r="B2" s="305" t="s">
        <v>423</v>
      </c>
      <c r="C2" s="305"/>
      <c r="D2" s="305"/>
      <c r="E2" s="305"/>
      <c r="F2" s="305"/>
      <c r="G2" s="305"/>
      <c r="H2" s="305"/>
      <c r="I2" s="305"/>
      <c r="J2" s="305"/>
      <c r="K2" s="306"/>
      <c r="L2" s="208"/>
      <c r="M2" s="208"/>
      <c r="N2" s="208"/>
      <c r="O2" s="208"/>
      <c r="P2" s="208"/>
      <c r="Q2" s="120" t="s">
        <v>415</v>
      </c>
      <c r="S2" s="120" t="s">
        <v>261</v>
      </c>
    </row>
    <row r="3" spans="1:20" s="105" customFormat="1" ht="20.100000000000001" customHeight="1" x14ac:dyDescent="0.25">
      <c r="A3" s="209"/>
      <c r="B3" s="307" t="s">
        <v>424</v>
      </c>
      <c r="C3" s="307"/>
      <c r="D3" s="307"/>
      <c r="E3" s="307"/>
      <c r="F3" s="307"/>
      <c r="G3" s="307"/>
      <c r="H3" s="307"/>
      <c r="I3" s="307"/>
      <c r="J3" s="307"/>
      <c r="K3" s="308"/>
      <c r="L3" s="208"/>
      <c r="M3" s="208"/>
      <c r="N3" s="208"/>
      <c r="O3" s="208"/>
      <c r="P3" s="208"/>
      <c r="Q3" s="358">
        <v>1E-3</v>
      </c>
      <c r="R3" s="358"/>
      <c r="S3" s="358">
        <v>0.1</v>
      </c>
      <c r="T3" s="358"/>
    </row>
    <row r="4" spans="1:20" s="105" customFormat="1" ht="20.100000000000001" customHeight="1" x14ac:dyDescent="0.25">
      <c r="A4" s="209"/>
      <c r="B4" s="307" t="s">
        <v>425</v>
      </c>
      <c r="C4" s="307"/>
      <c r="D4" s="307"/>
      <c r="E4" s="307"/>
      <c r="F4" s="307"/>
      <c r="G4" s="307"/>
      <c r="H4" s="307"/>
      <c r="I4" s="307"/>
      <c r="J4" s="307"/>
      <c r="K4" s="308"/>
      <c r="L4" s="208"/>
      <c r="M4" s="208"/>
      <c r="N4" s="208"/>
      <c r="O4" s="208"/>
      <c r="P4" s="208"/>
      <c r="Q4" s="120" t="s">
        <v>416</v>
      </c>
      <c r="S4" s="120" t="s">
        <v>417</v>
      </c>
    </row>
    <row r="5" spans="1:20" s="105" customFormat="1" ht="20.100000000000001" customHeight="1" x14ac:dyDescent="0.25">
      <c r="A5" s="209"/>
      <c r="B5" s="309" t="s">
        <v>426</v>
      </c>
      <c r="C5" s="323" t="s">
        <v>434</v>
      </c>
      <c r="D5" s="323"/>
      <c r="E5" s="323"/>
      <c r="F5" s="323"/>
      <c r="G5" s="323"/>
      <c r="H5" s="323"/>
      <c r="I5" s="323"/>
      <c r="J5" s="323"/>
      <c r="K5" s="308"/>
      <c r="L5" s="208"/>
      <c r="M5" s="208"/>
      <c r="N5" s="208"/>
      <c r="O5" s="208"/>
      <c r="P5" s="208"/>
      <c r="Q5" s="359">
        <v>2.5000000000000001E-4</v>
      </c>
      <c r="R5" s="359"/>
      <c r="S5" s="358">
        <v>0.01</v>
      </c>
      <c r="T5" s="358"/>
    </row>
    <row r="6" spans="1:20" s="105" customFormat="1" ht="20.100000000000001" customHeight="1" x14ac:dyDescent="0.25">
      <c r="A6" s="209"/>
      <c r="B6" s="211"/>
      <c r="C6" s="323" t="s">
        <v>435</v>
      </c>
      <c r="D6" s="323"/>
      <c r="E6" s="323"/>
      <c r="F6" s="323"/>
      <c r="G6" s="323"/>
      <c r="H6" s="323"/>
      <c r="I6" s="323"/>
      <c r="J6" s="323"/>
      <c r="K6" s="210"/>
      <c r="L6" s="208"/>
      <c r="M6" s="208"/>
      <c r="N6" s="208"/>
      <c r="O6" s="208"/>
      <c r="P6" s="208"/>
      <c r="Q6" s="208"/>
    </row>
    <row r="7" spans="1:20" s="105" customFormat="1" ht="20.100000000000001" customHeight="1" x14ac:dyDescent="0.25">
      <c r="A7" s="209"/>
      <c r="B7" s="211"/>
      <c r="C7" s="321" t="s">
        <v>432</v>
      </c>
      <c r="D7" s="212"/>
      <c r="E7" s="212"/>
      <c r="F7" s="212"/>
      <c r="G7" s="212"/>
      <c r="H7" s="212"/>
      <c r="I7" s="212"/>
      <c r="J7" s="212"/>
      <c r="K7" s="213"/>
      <c r="L7" s="208"/>
      <c r="M7" s="208"/>
      <c r="N7" s="208"/>
      <c r="O7" s="208"/>
      <c r="P7" s="208"/>
      <c r="Q7" s="208"/>
    </row>
    <row r="8" spans="1:20" s="105" customFormat="1" ht="20.100000000000001" customHeight="1" x14ac:dyDescent="0.25">
      <c r="A8" s="214"/>
      <c r="B8" s="215"/>
      <c r="C8" s="322" t="s">
        <v>433</v>
      </c>
      <c r="D8" s="322"/>
      <c r="E8" s="322"/>
      <c r="F8" s="322"/>
      <c r="G8" s="322"/>
      <c r="H8" s="322"/>
      <c r="I8" s="322"/>
      <c r="J8" s="216"/>
      <c r="K8" s="217"/>
      <c r="L8" s="208"/>
      <c r="M8" s="208"/>
      <c r="N8" s="208"/>
      <c r="O8" s="208"/>
      <c r="P8" s="208"/>
      <c r="Q8" s="208"/>
    </row>
    <row r="9" spans="1:20" s="105" customFormat="1" ht="20.100000000000001" customHeight="1" x14ac:dyDescent="0.25">
      <c r="A9" s="218"/>
      <c r="B9" s="219"/>
      <c r="C9" s="219"/>
      <c r="D9" s="219"/>
      <c r="E9" s="219"/>
      <c r="F9" s="219"/>
      <c r="G9" s="219"/>
      <c r="H9" s="219"/>
      <c r="I9" s="219"/>
      <c r="J9" s="219"/>
      <c r="K9" s="219"/>
      <c r="L9" s="219"/>
      <c r="M9" s="219"/>
      <c r="N9" s="219"/>
      <c r="O9" s="219"/>
    </row>
    <row r="10" spans="1:20" s="221" customFormat="1" ht="20.100000000000001" customHeight="1" x14ac:dyDescent="0.25">
      <c r="A10" s="362" t="s">
        <v>427</v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220"/>
    </row>
    <row r="11" spans="1:20" s="221" customFormat="1" ht="20.100000000000001" customHeight="1" x14ac:dyDescent="0.25">
      <c r="A11" s="362" t="s">
        <v>272</v>
      </c>
      <c r="B11" s="363"/>
      <c r="C11" s="363"/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  <c r="P11" s="220"/>
    </row>
    <row r="12" spans="1:20" s="221" customFormat="1" ht="20.100000000000001" customHeight="1" x14ac:dyDescent="0.25">
      <c r="A12" s="362" t="s">
        <v>428</v>
      </c>
      <c r="B12" s="363"/>
      <c r="C12" s="363"/>
      <c r="D12" s="363"/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s="221" customFormat="1" ht="24.95" customHeight="1" thickBot="1" x14ac:dyDescent="0.3">
      <c r="A13" s="222" t="s">
        <v>418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20" s="32" customFormat="1" ht="24.95" hidden="1" customHeigh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57"/>
      <c r="Q14" s="302">
        <v>1E-3</v>
      </c>
      <c r="R14" s="302">
        <v>0.1</v>
      </c>
    </row>
    <row r="15" spans="1:20" s="32" customFormat="1" ht="24.95" hidden="1" customHeight="1" x14ac:dyDescent="0.25">
      <c r="A15" s="361" t="s">
        <v>419</v>
      </c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  <c r="P15" s="57"/>
      <c r="Q15" s="2" t="s">
        <v>61</v>
      </c>
      <c r="R15" s="2" t="s">
        <v>59</v>
      </c>
    </row>
    <row r="16" spans="1:20" s="32" customFormat="1" ht="24.95" hidden="1" customHeight="1" x14ac:dyDescent="0.25">
      <c r="A16" s="361" t="s">
        <v>420</v>
      </c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57"/>
      <c r="Q16" s="303">
        <v>2.5000000000000001E-4</v>
      </c>
      <c r="R16" s="302">
        <v>0.01</v>
      </c>
    </row>
    <row r="17" spans="1:22" s="32" customFormat="1" ht="24.95" hidden="1" customHeight="1" x14ac:dyDescent="0.25">
      <c r="A17" s="361" t="s">
        <v>421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</row>
    <row r="18" spans="1:22" s="32" customFormat="1" ht="15" hidden="1" customHeight="1" x14ac:dyDescent="0.25">
      <c r="A18" s="360" t="s">
        <v>149</v>
      </c>
      <c r="B18" s="360"/>
      <c r="C18" s="360"/>
      <c r="D18" s="360"/>
      <c r="E18" s="360"/>
      <c r="F18" s="360"/>
      <c r="G18" s="360"/>
      <c r="H18" s="360"/>
      <c r="I18" s="360"/>
      <c r="J18" s="360"/>
      <c r="K18" s="360"/>
      <c r="L18" s="360"/>
      <c r="M18" s="360"/>
      <c r="N18" s="360"/>
      <c r="O18" s="360"/>
      <c r="P18" s="57"/>
      <c r="Q18" s="2"/>
      <c r="R18" s="2"/>
    </row>
    <row r="19" spans="1:22" s="32" customFormat="1" ht="24.95" hidden="1" customHeight="1" thickBot="1" x14ac:dyDescent="0.3">
      <c r="A19" s="304" t="s">
        <v>422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</row>
    <row r="20" spans="1:22" s="76" customFormat="1" ht="19.5" customHeight="1" x14ac:dyDescent="0.25">
      <c r="A20" s="342" t="s">
        <v>0</v>
      </c>
      <c r="B20" s="344" t="s">
        <v>108</v>
      </c>
      <c r="C20" s="335" t="s">
        <v>108</v>
      </c>
      <c r="D20" s="335" t="s">
        <v>112</v>
      </c>
      <c r="E20" s="339" t="s">
        <v>118</v>
      </c>
      <c r="F20" s="339" t="s">
        <v>119</v>
      </c>
      <c r="G20" s="339" t="s">
        <v>117</v>
      </c>
      <c r="H20" s="330" t="s">
        <v>107</v>
      </c>
      <c r="I20" s="331"/>
      <c r="J20" s="331"/>
      <c r="K20" s="331"/>
      <c r="L20" s="331"/>
      <c r="M20" s="331"/>
      <c r="N20" s="331"/>
      <c r="O20" s="331"/>
      <c r="P20" s="329" t="s">
        <v>110</v>
      </c>
      <c r="Q20" s="329"/>
      <c r="R20" s="327" t="s">
        <v>120</v>
      </c>
      <c r="S20" s="349" t="s">
        <v>286</v>
      </c>
      <c r="T20" s="352" t="s">
        <v>287</v>
      </c>
      <c r="U20" s="353"/>
      <c r="V20" s="354"/>
    </row>
    <row r="21" spans="1:22" s="76" customFormat="1" ht="19.5" customHeight="1" x14ac:dyDescent="0.25">
      <c r="A21" s="343"/>
      <c r="B21" s="345"/>
      <c r="C21" s="336"/>
      <c r="D21" s="336"/>
      <c r="E21" s="340"/>
      <c r="F21" s="340"/>
      <c r="G21" s="340"/>
      <c r="H21" s="332" t="s">
        <v>1</v>
      </c>
      <c r="I21" s="333"/>
      <c r="J21" s="333"/>
      <c r="K21" s="334" t="s">
        <v>114</v>
      </c>
      <c r="L21" s="334"/>
      <c r="M21" s="334"/>
      <c r="N21" s="334"/>
      <c r="O21" s="334"/>
      <c r="P21" s="337" t="s">
        <v>116</v>
      </c>
      <c r="Q21" s="338" t="s">
        <v>115</v>
      </c>
      <c r="R21" s="328"/>
      <c r="S21" s="350"/>
      <c r="T21" s="355"/>
      <c r="U21" s="356"/>
      <c r="V21" s="357"/>
    </row>
    <row r="22" spans="1:22" s="76" customFormat="1" ht="54.75" customHeight="1" thickBot="1" x14ac:dyDescent="0.3">
      <c r="A22" s="343"/>
      <c r="B22" s="345"/>
      <c r="C22" s="336"/>
      <c r="D22" s="336"/>
      <c r="E22" s="340"/>
      <c r="F22" s="340"/>
      <c r="G22" s="340"/>
      <c r="H22" s="77" t="s">
        <v>56</v>
      </c>
      <c r="I22" s="78" t="s">
        <v>113</v>
      </c>
      <c r="J22" s="78" t="s">
        <v>2</v>
      </c>
      <c r="K22" s="78" t="s">
        <v>56</v>
      </c>
      <c r="L22" s="78" t="s">
        <v>113</v>
      </c>
      <c r="M22" s="78" t="s">
        <v>3</v>
      </c>
      <c r="N22" s="78" t="s">
        <v>4</v>
      </c>
      <c r="O22" s="80" t="s">
        <v>121</v>
      </c>
      <c r="P22" s="337"/>
      <c r="Q22" s="338"/>
      <c r="R22" s="328"/>
      <c r="S22" s="351"/>
      <c r="T22" s="228" t="s">
        <v>288</v>
      </c>
      <c r="U22" s="229" t="s">
        <v>299</v>
      </c>
      <c r="V22" s="230" t="s">
        <v>300</v>
      </c>
    </row>
    <row r="23" spans="1:22" ht="17.25" customHeight="1" x14ac:dyDescent="0.25">
      <c r="A23" s="346" t="s">
        <v>5</v>
      </c>
      <c r="B23" s="6" t="s">
        <v>132</v>
      </c>
      <c r="C23" s="341" t="s">
        <v>60</v>
      </c>
      <c r="D23" s="341"/>
      <c r="E23" s="41">
        <v>11100</v>
      </c>
      <c r="F23" s="42">
        <v>23800</v>
      </c>
      <c r="G23" s="40">
        <v>1500</v>
      </c>
      <c r="H23" s="25">
        <f>ROUND(E23*$R$14*20%,0)</f>
        <v>222</v>
      </c>
      <c r="I23" s="25">
        <f>ROUND(E23*$R$16*20%,0)</f>
        <v>22</v>
      </c>
      <c r="J23" s="26">
        <f t="shared" ref="J23:J29" si="0">SUM(H23:I23)</f>
        <v>244</v>
      </c>
      <c r="K23" s="25">
        <f>ROUND(E23*$R$14*70%,0)</f>
        <v>777</v>
      </c>
      <c r="L23" s="25">
        <f>ROUND(E23*$R$16*70%,0)</f>
        <v>78</v>
      </c>
      <c r="M23" s="25">
        <f>ROUNDUP(E23*$Q$14,0)</f>
        <v>12</v>
      </c>
      <c r="N23" s="25">
        <f>ROUNDUP(E23*$Q$16,0)</f>
        <v>3</v>
      </c>
      <c r="O23" s="26">
        <f>SUM(K23:N23)</f>
        <v>870</v>
      </c>
      <c r="P23" s="27">
        <f>ROUND(F23*0.0469*0.3,0)</f>
        <v>335</v>
      </c>
      <c r="Q23" s="27">
        <f>ROUND(F23*0.0469*0.6*1.58,0)</f>
        <v>1058</v>
      </c>
      <c r="R23" s="317">
        <f t="shared" ref="R23:R87" si="1">ROUND(G23*6/100,0)</f>
        <v>90</v>
      </c>
      <c r="S23" s="310"/>
      <c r="T23" s="311"/>
      <c r="U23" s="311"/>
      <c r="V23" s="312"/>
    </row>
    <row r="24" spans="1:22" ht="17.25" customHeight="1" x14ac:dyDescent="0.25">
      <c r="A24" s="347"/>
      <c r="B24" s="6" t="s">
        <v>126</v>
      </c>
      <c r="C24" s="1">
        <v>1501</v>
      </c>
      <c r="D24" s="1">
        <v>3000</v>
      </c>
      <c r="E24" s="41">
        <v>11100</v>
      </c>
      <c r="F24" s="42">
        <v>23800</v>
      </c>
      <c r="G24" s="40">
        <v>3000</v>
      </c>
      <c r="H24" s="25">
        <f t="shared" ref="H24:H87" si="2">ROUND(E24*$R$14*20%,0)</f>
        <v>222</v>
      </c>
      <c r="I24" s="25">
        <f t="shared" ref="I24:I44" si="3">ROUND(E24*$R$16*20%,0)</f>
        <v>22</v>
      </c>
      <c r="J24" s="26">
        <f t="shared" si="0"/>
        <v>244</v>
      </c>
      <c r="K24" s="25">
        <f t="shared" ref="K24:K87" si="4">ROUND(E24*$R$14*70%,0)</f>
        <v>777</v>
      </c>
      <c r="L24" s="25">
        <f t="shared" ref="L24:L87" si="5">ROUND(E24*$R$16*70%,0)</f>
        <v>78</v>
      </c>
      <c r="M24" s="25">
        <f t="shared" ref="M24:M87" si="6">ROUNDUP(E24*$Q$14,0)</f>
        <v>12</v>
      </c>
      <c r="N24" s="25">
        <f t="shared" ref="N24:N87" si="7">ROUNDUP(E24*$Q$16,0)</f>
        <v>3</v>
      </c>
      <c r="O24" s="26">
        <f t="shared" ref="O24:O29" si="8">SUM(K24:N24)</f>
        <v>870</v>
      </c>
      <c r="P24" s="27">
        <f t="shared" ref="P24:P87" si="9">ROUND(F24*0.0469*0.3,0)</f>
        <v>335</v>
      </c>
      <c r="Q24" s="27">
        <f t="shared" ref="Q24:Q87" si="10">ROUND(F24*0.0469*0.6*1.58,0)</f>
        <v>1058</v>
      </c>
      <c r="R24" s="317">
        <f t="shared" si="1"/>
        <v>180</v>
      </c>
      <c r="S24" s="241"/>
      <c r="T24" s="242"/>
      <c r="U24" s="242"/>
      <c r="V24" s="243"/>
    </row>
    <row r="25" spans="1:22" ht="17.25" customHeight="1" x14ac:dyDescent="0.25">
      <c r="A25" s="347"/>
      <c r="B25" s="6" t="s">
        <v>127</v>
      </c>
      <c r="C25" s="1">
        <v>3001</v>
      </c>
      <c r="D25" s="1">
        <v>4500</v>
      </c>
      <c r="E25" s="41">
        <v>11100</v>
      </c>
      <c r="F25" s="42">
        <v>23800</v>
      </c>
      <c r="G25" s="40">
        <v>4500</v>
      </c>
      <c r="H25" s="25">
        <f t="shared" si="2"/>
        <v>222</v>
      </c>
      <c r="I25" s="25">
        <f t="shared" si="3"/>
        <v>22</v>
      </c>
      <c r="J25" s="26">
        <f t="shared" si="0"/>
        <v>244</v>
      </c>
      <c r="K25" s="25">
        <f t="shared" si="4"/>
        <v>777</v>
      </c>
      <c r="L25" s="25">
        <f t="shared" si="5"/>
        <v>78</v>
      </c>
      <c r="M25" s="25">
        <f t="shared" si="6"/>
        <v>12</v>
      </c>
      <c r="N25" s="25">
        <f t="shared" si="7"/>
        <v>3</v>
      </c>
      <c r="O25" s="26">
        <f t="shared" si="8"/>
        <v>870</v>
      </c>
      <c r="P25" s="27">
        <f t="shared" si="9"/>
        <v>335</v>
      </c>
      <c r="Q25" s="27">
        <f t="shared" si="10"/>
        <v>1058</v>
      </c>
      <c r="R25" s="317">
        <f t="shared" si="1"/>
        <v>270</v>
      </c>
      <c r="S25" s="313"/>
      <c r="T25" s="314"/>
      <c r="U25" s="314"/>
      <c r="V25" s="315"/>
    </row>
    <row r="26" spans="1:22" ht="17.25" customHeight="1" x14ac:dyDescent="0.25">
      <c r="A26" s="347"/>
      <c r="B26" s="6" t="s">
        <v>128</v>
      </c>
      <c r="C26" s="1">
        <v>4501</v>
      </c>
      <c r="D26" s="1">
        <v>6000</v>
      </c>
      <c r="E26" s="41">
        <v>11100</v>
      </c>
      <c r="F26" s="42">
        <v>23800</v>
      </c>
      <c r="G26" s="40">
        <v>6000</v>
      </c>
      <c r="H26" s="25">
        <f t="shared" si="2"/>
        <v>222</v>
      </c>
      <c r="I26" s="25">
        <f t="shared" si="3"/>
        <v>22</v>
      </c>
      <c r="J26" s="26">
        <f t="shared" si="0"/>
        <v>244</v>
      </c>
      <c r="K26" s="25">
        <f t="shared" si="4"/>
        <v>777</v>
      </c>
      <c r="L26" s="25">
        <f t="shared" si="5"/>
        <v>78</v>
      </c>
      <c r="M26" s="25">
        <f t="shared" si="6"/>
        <v>12</v>
      </c>
      <c r="N26" s="25">
        <f t="shared" si="7"/>
        <v>3</v>
      </c>
      <c r="O26" s="26">
        <f t="shared" si="8"/>
        <v>870</v>
      </c>
      <c r="P26" s="27">
        <f t="shared" si="9"/>
        <v>335</v>
      </c>
      <c r="Q26" s="27">
        <f t="shared" si="10"/>
        <v>1058</v>
      </c>
      <c r="R26" s="317">
        <f t="shared" si="1"/>
        <v>360</v>
      </c>
      <c r="S26" s="244" t="s">
        <v>306</v>
      </c>
      <c r="T26" s="140">
        <v>8</v>
      </c>
      <c r="U26" s="140">
        <v>29</v>
      </c>
      <c r="V26" s="245">
        <f>R26/30</f>
        <v>12</v>
      </c>
    </row>
    <row r="27" spans="1:22" ht="17.25" customHeight="1" x14ac:dyDescent="0.25">
      <c r="A27" s="347"/>
      <c r="B27" s="6" t="s">
        <v>129</v>
      </c>
      <c r="C27" s="1">
        <v>6001</v>
      </c>
      <c r="D27" s="1">
        <v>7500</v>
      </c>
      <c r="E27" s="41">
        <v>11100</v>
      </c>
      <c r="F27" s="42">
        <v>23800</v>
      </c>
      <c r="G27" s="40">
        <v>7500</v>
      </c>
      <c r="H27" s="25">
        <f t="shared" si="2"/>
        <v>222</v>
      </c>
      <c r="I27" s="25">
        <f t="shared" si="3"/>
        <v>22</v>
      </c>
      <c r="J27" s="26">
        <f t="shared" si="0"/>
        <v>244</v>
      </c>
      <c r="K27" s="25">
        <f t="shared" si="4"/>
        <v>777</v>
      </c>
      <c r="L27" s="25">
        <f t="shared" si="5"/>
        <v>78</v>
      </c>
      <c r="M27" s="25">
        <f t="shared" si="6"/>
        <v>12</v>
      </c>
      <c r="N27" s="25">
        <f t="shared" si="7"/>
        <v>3</v>
      </c>
      <c r="O27" s="26">
        <f t="shared" si="8"/>
        <v>870</v>
      </c>
      <c r="P27" s="27">
        <f t="shared" si="9"/>
        <v>335</v>
      </c>
      <c r="Q27" s="27">
        <f t="shared" si="10"/>
        <v>1058</v>
      </c>
      <c r="R27" s="317">
        <f t="shared" si="1"/>
        <v>450</v>
      </c>
      <c r="S27" s="246"/>
      <c r="T27" s="247"/>
      <c r="U27" s="247"/>
      <c r="V27" s="248"/>
    </row>
    <row r="28" spans="1:22" ht="17.25" customHeight="1" x14ac:dyDescent="0.25">
      <c r="A28" s="347"/>
      <c r="B28" s="6" t="s">
        <v>130</v>
      </c>
      <c r="C28" s="1">
        <v>7501</v>
      </c>
      <c r="D28" s="1">
        <v>8700</v>
      </c>
      <c r="E28" s="41">
        <v>11100</v>
      </c>
      <c r="F28" s="42">
        <v>23800</v>
      </c>
      <c r="G28" s="40">
        <v>8700</v>
      </c>
      <c r="H28" s="25">
        <f t="shared" si="2"/>
        <v>222</v>
      </c>
      <c r="I28" s="25">
        <f t="shared" si="3"/>
        <v>22</v>
      </c>
      <c r="J28" s="26">
        <f t="shared" si="0"/>
        <v>244</v>
      </c>
      <c r="K28" s="25">
        <f t="shared" si="4"/>
        <v>777</v>
      </c>
      <c r="L28" s="25">
        <f t="shared" si="5"/>
        <v>78</v>
      </c>
      <c r="M28" s="25">
        <f t="shared" si="6"/>
        <v>12</v>
      </c>
      <c r="N28" s="25">
        <f t="shared" si="7"/>
        <v>3</v>
      </c>
      <c r="O28" s="26">
        <f t="shared" si="8"/>
        <v>870</v>
      </c>
      <c r="P28" s="27">
        <f t="shared" si="9"/>
        <v>335</v>
      </c>
      <c r="Q28" s="27">
        <f t="shared" si="10"/>
        <v>1058</v>
      </c>
      <c r="R28" s="317">
        <f t="shared" si="1"/>
        <v>522</v>
      </c>
      <c r="S28" s="249"/>
      <c r="T28" s="120"/>
      <c r="U28" s="120"/>
      <c r="V28" s="250"/>
    </row>
    <row r="29" spans="1:22" ht="17.25" customHeight="1" x14ac:dyDescent="0.25">
      <c r="A29" s="347"/>
      <c r="B29" s="6" t="s">
        <v>131</v>
      </c>
      <c r="C29" s="1">
        <v>8701</v>
      </c>
      <c r="D29" s="1">
        <v>9900</v>
      </c>
      <c r="E29" s="41">
        <v>11100</v>
      </c>
      <c r="F29" s="42">
        <v>23800</v>
      </c>
      <c r="G29" s="40">
        <v>9900</v>
      </c>
      <c r="H29" s="25">
        <f t="shared" si="2"/>
        <v>222</v>
      </c>
      <c r="I29" s="25">
        <f t="shared" si="3"/>
        <v>22</v>
      </c>
      <c r="J29" s="26">
        <f t="shared" si="0"/>
        <v>244</v>
      </c>
      <c r="K29" s="25">
        <f t="shared" si="4"/>
        <v>777</v>
      </c>
      <c r="L29" s="25">
        <f t="shared" si="5"/>
        <v>78</v>
      </c>
      <c r="M29" s="25">
        <f t="shared" si="6"/>
        <v>12</v>
      </c>
      <c r="N29" s="25">
        <f t="shared" si="7"/>
        <v>3</v>
      </c>
      <c r="O29" s="26">
        <f t="shared" si="8"/>
        <v>870</v>
      </c>
      <c r="P29" s="27">
        <f t="shared" si="9"/>
        <v>335</v>
      </c>
      <c r="Q29" s="27">
        <f t="shared" si="10"/>
        <v>1058</v>
      </c>
      <c r="R29" s="317">
        <f t="shared" si="1"/>
        <v>594</v>
      </c>
      <c r="S29" s="244" t="s">
        <v>310</v>
      </c>
      <c r="T29" s="140">
        <v>8</v>
      </c>
      <c r="U29" s="140">
        <v>29</v>
      </c>
      <c r="V29" s="245">
        <v>20</v>
      </c>
    </row>
    <row r="30" spans="1:22" s="5" customFormat="1" ht="17.25" customHeight="1" x14ac:dyDescent="0.25">
      <c r="A30" s="347"/>
      <c r="B30" s="3" t="s">
        <v>133</v>
      </c>
      <c r="C30" s="4">
        <v>9901</v>
      </c>
      <c r="D30" s="4">
        <v>11100</v>
      </c>
      <c r="E30" s="44">
        <v>11100</v>
      </c>
      <c r="F30" s="42">
        <v>23800</v>
      </c>
      <c r="G30" s="43">
        <v>11100</v>
      </c>
      <c r="H30" s="28">
        <f t="shared" si="2"/>
        <v>222</v>
      </c>
      <c r="I30" s="28">
        <f t="shared" si="3"/>
        <v>22</v>
      </c>
      <c r="J30" s="29">
        <f>SUM(H30:I30)</f>
        <v>244</v>
      </c>
      <c r="K30" s="28">
        <f t="shared" si="4"/>
        <v>777</v>
      </c>
      <c r="L30" s="28">
        <f t="shared" si="5"/>
        <v>78</v>
      </c>
      <c r="M30" s="28">
        <f t="shared" si="6"/>
        <v>12</v>
      </c>
      <c r="N30" s="28">
        <f t="shared" si="7"/>
        <v>3</v>
      </c>
      <c r="O30" s="29">
        <f>SUM(K30:N30)</f>
        <v>870</v>
      </c>
      <c r="P30" s="27">
        <f t="shared" si="9"/>
        <v>335</v>
      </c>
      <c r="Q30" s="27">
        <f t="shared" si="10"/>
        <v>1058</v>
      </c>
      <c r="R30" s="319">
        <f t="shared" si="1"/>
        <v>666</v>
      </c>
      <c r="S30" s="246"/>
      <c r="T30" s="247"/>
      <c r="U30" s="247"/>
      <c r="V30" s="248"/>
    </row>
    <row r="31" spans="1:22" ht="17.25" customHeight="1" x14ac:dyDescent="0.25">
      <c r="A31" s="347"/>
      <c r="B31" s="6" t="s">
        <v>6</v>
      </c>
      <c r="C31" s="7">
        <v>11101</v>
      </c>
      <c r="D31" s="1">
        <v>12540</v>
      </c>
      <c r="E31" s="45">
        <v>12540</v>
      </c>
      <c r="F31" s="42">
        <v>23800</v>
      </c>
      <c r="G31" s="40">
        <v>12540</v>
      </c>
      <c r="H31" s="25">
        <f t="shared" si="2"/>
        <v>251</v>
      </c>
      <c r="I31" s="25">
        <f>ROUND(E31*$R$16*20%,0)</f>
        <v>25</v>
      </c>
      <c r="J31" s="26">
        <f>SUM(H31:I31)</f>
        <v>276</v>
      </c>
      <c r="K31" s="25">
        <f t="shared" si="4"/>
        <v>878</v>
      </c>
      <c r="L31" s="25">
        <f t="shared" si="5"/>
        <v>88</v>
      </c>
      <c r="M31" s="25">
        <f t="shared" si="6"/>
        <v>13</v>
      </c>
      <c r="N31" s="25">
        <f t="shared" si="7"/>
        <v>4</v>
      </c>
      <c r="O31" s="26">
        <f t="shared" ref="O31:O89" si="11">SUM(K31:N31)</f>
        <v>983</v>
      </c>
      <c r="P31" s="27">
        <f t="shared" si="9"/>
        <v>335</v>
      </c>
      <c r="Q31" s="27">
        <f t="shared" si="10"/>
        <v>1058</v>
      </c>
      <c r="R31" s="317">
        <f t="shared" si="1"/>
        <v>752</v>
      </c>
      <c r="S31" s="246"/>
      <c r="T31" s="247"/>
      <c r="U31" s="247"/>
      <c r="V31" s="248"/>
    </row>
    <row r="32" spans="1:22" ht="17.25" customHeight="1" x14ac:dyDescent="0.25">
      <c r="A32" s="347"/>
      <c r="B32" s="6" t="s">
        <v>7</v>
      </c>
      <c r="C32" s="7">
        <v>12541</v>
      </c>
      <c r="D32" s="1">
        <v>13500</v>
      </c>
      <c r="E32" s="45">
        <v>13500</v>
      </c>
      <c r="F32" s="42">
        <v>23800</v>
      </c>
      <c r="G32" s="40">
        <v>13500</v>
      </c>
      <c r="H32" s="25">
        <f t="shared" si="2"/>
        <v>270</v>
      </c>
      <c r="I32" s="25">
        <f t="shared" si="3"/>
        <v>27</v>
      </c>
      <c r="J32" s="26">
        <f>SUM(H32:I32)</f>
        <v>297</v>
      </c>
      <c r="K32" s="25">
        <f t="shared" si="4"/>
        <v>945</v>
      </c>
      <c r="L32" s="25">
        <f t="shared" si="5"/>
        <v>95</v>
      </c>
      <c r="M32" s="25">
        <f t="shared" si="6"/>
        <v>14</v>
      </c>
      <c r="N32" s="25">
        <f t="shared" si="7"/>
        <v>4</v>
      </c>
      <c r="O32" s="26">
        <f t="shared" si="11"/>
        <v>1058</v>
      </c>
      <c r="P32" s="27">
        <f t="shared" si="9"/>
        <v>335</v>
      </c>
      <c r="Q32" s="27">
        <f t="shared" si="10"/>
        <v>1058</v>
      </c>
      <c r="R32" s="317">
        <f t="shared" si="1"/>
        <v>810</v>
      </c>
      <c r="S32" s="313"/>
      <c r="T32" s="314"/>
      <c r="U32" s="314"/>
      <c r="V32" s="315"/>
    </row>
    <row r="33" spans="1:22" ht="17.25" customHeight="1" x14ac:dyDescent="0.25">
      <c r="A33" s="347"/>
      <c r="B33" s="6" t="s">
        <v>8</v>
      </c>
      <c r="C33" s="7">
        <v>13501</v>
      </c>
      <c r="D33" s="8">
        <v>15840</v>
      </c>
      <c r="E33" s="45">
        <v>15840</v>
      </c>
      <c r="F33" s="42">
        <v>23800</v>
      </c>
      <c r="G33" s="40">
        <v>15840</v>
      </c>
      <c r="H33" s="25">
        <f t="shared" si="2"/>
        <v>317</v>
      </c>
      <c r="I33" s="25">
        <f t="shared" si="3"/>
        <v>32</v>
      </c>
      <c r="J33" s="26">
        <f>SUM(H33:I33)</f>
        <v>349</v>
      </c>
      <c r="K33" s="25">
        <f t="shared" si="4"/>
        <v>1109</v>
      </c>
      <c r="L33" s="25">
        <f t="shared" si="5"/>
        <v>111</v>
      </c>
      <c r="M33" s="25">
        <f t="shared" si="6"/>
        <v>16</v>
      </c>
      <c r="N33" s="25">
        <f t="shared" si="7"/>
        <v>4</v>
      </c>
      <c r="O33" s="26">
        <f t="shared" si="11"/>
        <v>1240</v>
      </c>
      <c r="P33" s="27">
        <f t="shared" si="9"/>
        <v>335</v>
      </c>
      <c r="Q33" s="27">
        <f t="shared" si="10"/>
        <v>1058</v>
      </c>
      <c r="R33" s="317">
        <f t="shared" si="1"/>
        <v>950</v>
      </c>
      <c r="S33" s="244" t="s">
        <v>314</v>
      </c>
      <c r="T33" s="140">
        <v>12</v>
      </c>
      <c r="U33" s="140">
        <v>41</v>
      </c>
      <c r="V33" s="245">
        <v>32</v>
      </c>
    </row>
    <row r="34" spans="1:22" ht="17.25" customHeight="1" x14ac:dyDescent="0.25">
      <c r="A34" s="347"/>
      <c r="B34" s="9" t="s">
        <v>9</v>
      </c>
      <c r="C34" s="7">
        <v>15841</v>
      </c>
      <c r="D34" s="8">
        <v>16500</v>
      </c>
      <c r="E34" s="45">
        <v>16500</v>
      </c>
      <c r="F34" s="42">
        <v>23800</v>
      </c>
      <c r="G34" s="40">
        <v>16500</v>
      </c>
      <c r="H34" s="25">
        <f t="shared" si="2"/>
        <v>330</v>
      </c>
      <c r="I34" s="25">
        <f t="shared" si="3"/>
        <v>33</v>
      </c>
      <c r="J34" s="26">
        <f>SUM(H34:I34)</f>
        <v>363</v>
      </c>
      <c r="K34" s="25">
        <f t="shared" si="4"/>
        <v>1155</v>
      </c>
      <c r="L34" s="25">
        <f t="shared" si="5"/>
        <v>116</v>
      </c>
      <c r="M34" s="25">
        <f t="shared" si="6"/>
        <v>17</v>
      </c>
      <c r="N34" s="25">
        <f t="shared" si="7"/>
        <v>5</v>
      </c>
      <c r="O34" s="26">
        <f t="shared" si="11"/>
        <v>1293</v>
      </c>
      <c r="P34" s="27">
        <f t="shared" si="9"/>
        <v>335</v>
      </c>
      <c r="Q34" s="27">
        <f t="shared" si="10"/>
        <v>1058</v>
      </c>
      <c r="R34" s="317">
        <f t="shared" si="1"/>
        <v>990</v>
      </c>
      <c r="S34" s="258"/>
      <c r="T34" s="247"/>
      <c r="U34" s="247"/>
      <c r="V34" s="248"/>
    </row>
    <row r="35" spans="1:22" ht="17.25" customHeight="1" x14ac:dyDescent="0.25">
      <c r="A35" s="347"/>
      <c r="B35" s="9" t="s">
        <v>10</v>
      </c>
      <c r="C35" s="7">
        <v>16501</v>
      </c>
      <c r="D35" s="8">
        <v>17280</v>
      </c>
      <c r="E35" s="45">
        <v>17280</v>
      </c>
      <c r="F35" s="42">
        <v>23800</v>
      </c>
      <c r="G35" s="40">
        <v>17280</v>
      </c>
      <c r="H35" s="25">
        <f t="shared" si="2"/>
        <v>346</v>
      </c>
      <c r="I35" s="25">
        <f t="shared" si="3"/>
        <v>35</v>
      </c>
      <c r="J35" s="26">
        <f t="shared" ref="J35:J89" si="12">SUM(H35:I35)</f>
        <v>381</v>
      </c>
      <c r="K35" s="25">
        <f t="shared" si="4"/>
        <v>1210</v>
      </c>
      <c r="L35" s="25">
        <f t="shared" si="5"/>
        <v>121</v>
      </c>
      <c r="M35" s="25">
        <f t="shared" si="6"/>
        <v>18</v>
      </c>
      <c r="N35" s="25">
        <f t="shared" si="7"/>
        <v>5</v>
      </c>
      <c r="O35" s="26">
        <f t="shared" si="11"/>
        <v>1354</v>
      </c>
      <c r="P35" s="27">
        <f t="shared" si="9"/>
        <v>335</v>
      </c>
      <c r="Q35" s="27">
        <f t="shared" si="10"/>
        <v>1058</v>
      </c>
      <c r="R35" s="317">
        <f t="shared" si="1"/>
        <v>1037</v>
      </c>
      <c r="S35" s="249"/>
      <c r="T35" s="247"/>
      <c r="U35" s="247"/>
      <c r="V35" s="248"/>
    </row>
    <row r="36" spans="1:22" s="5" customFormat="1" ht="17.25" customHeight="1" x14ac:dyDescent="0.25">
      <c r="A36" s="347"/>
      <c r="B36" s="11" t="s">
        <v>11</v>
      </c>
      <c r="C36" s="7">
        <v>17281</v>
      </c>
      <c r="D36" s="8">
        <v>17880</v>
      </c>
      <c r="E36" s="45">
        <v>17880</v>
      </c>
      <c r="F36" s="42">
        <v>23800</v>
      </c>
      <c r="G36" s="40">
        <v>17880</v>
      </c>
      <c r="H36" s="25">
        <f t="shared" si="2"/>
        <v>358</v>
      </c>
      <c r="I36" s="25">
        <f t="shared" si="3"/>
        <v>36</v>
      </c>
      <c r="J36" s="26">
        <f t="shared" si="12"/>
        <v>394</v>
      </c>
      <c r="K36" s="25">
        <f>ROUND(E36*$R$14*70%,0)</f>
        <v>1252</v>
      </c>
      <c r="L36" s="25">
        <f t="shared" si="5"/>
        <v>125</v>
      </c>
      <c r="M36" s="25">
        <f t="shared" si="6"/>
        <v>18</v>
      </c>
      <c r="N36" s="25">
        <f t="shared" si="7"/>
        <v>5</v>
      </c>
      <c r="O36" s="26">
        <f t="shared" si="11"/>
        <v>1400</v>
      </c>
      <c r="P36" s="27">
        <f t="shared" si="9"/>
        <v>335</v>
      </c>
      <c r="Q36" s="27">
        <f t="shared" si="10"/>
        <v>1058</v>
      </c>
      <c r="R36" s="317">
        <f t="shared" si="1"/>
        <v>1073</v>
      </c>
      <c r="S36" s="246"/>
      <c r="T36" s="247"/>
      <c r="U36" s="247"/>
      <c r="V36" s="248"/>
    </row>
    <row r="37" spans="1:22" s="56" customFormat="1" ht="17.25" customHeight="1" x14ac:dyDescent="0.2">
      <c r="A37" s="347"/>
      <c r="B37" s="74" t="s">
        <v>57</v>
      </c>
      <c r="C37" s="59">
        <v>17881</v>
      </c>
      <c r="D37" s="60">
        <v>19047</v>
      </c>
      <c r="E37" s="62">
        <v>19047</v>
      </c>
      <c r="F37" s="42">
        <v>23800</v>
      </c>
      <c r="G37" s="61">
        <v>19047</v>
      </c>
      <c r="H37" s="63">
        <f t="shared" si="2"/>
        <v>381</v>
      </c>
      <c r="I37" s="25">
        <f>ROUND(E37*$R$16*20%,0)</f>
        <v>38</v>
      </c>
      <c r="J37" s="64">
        <f t="shared" si="12"/>
        <v>419</v>
      </c>
      <c r="K37" s="25">
        <f t="shared" si="4"/>
        <v>1333</v>
      </c>
      <c r="L37" s="25">
        <f t="shared" si="5"/>
        <v>133</v>
      </c>
      <c r="M37" s="25">
        <f t="shared" si="6"/>
        <v>20</v>
      </c>
      <c r="N37" s="25">
        <f t="shared" si="7"/>
        <v>5</v>
      </c>
      <c r="O37" s="64">
        <f t="shared" si="11"/>
        <v>1491</v>
      </c>
      <c r="P37" s="27">
        <f t="shared" si="9"/>
        <v>335</v>
      </c>
      <c r="Q37" s="27">
        <f t="shared" si="10"/>
        <v>1058</v>
      </c>
      <c r="R37" s="318">
        <f t="shared" si="1"/>
        <v>1143</v>
      </c>
      <c r="S37" s="244" t="s">
        <v>319</v>
      </c>
      <c r="T37" s="140">
        <v>14</v>
      </c>
      <c r="U37" s="140">
        <v>50</v>
      </c>
      <c r="V37" s="245">
        <v>38</v>
      </c>
    </row>
    <row r="38" spans="1:22" s="56" customFormat="1" ht="17.25" customHeight="1" x14ac:dyDescent="0.2">
      <c r="A38" s="347"/>
      <c r="B38" s="74" t="s">
        <v>106</v>
      </c>
      <c r="C38" s="7">
        <v>19048</v>
      </c>
      <c r="D38" s="92">
        <v>20008</v>
      </c>
      <c r="E38" s="62">
        <v>20008</v>
      </c>
      <c r="F38" s="42">
        <v>23800</v>
      </c>
      <c r="G38" s="61">
        <v>20008</v>
      </c>
      <c r="H38" s="63">
        <f t="shared" si="2"/>
        <v>400</v>
      </c>
      <c r="I38" s="25">
        <f>ROUND(E38*$R$16*20%,0)</f>
        <v>40</v>
      </c>
      <c r="J38" s="64">
        <f>SUM(H38:I38)</f>
        <v>440</v>
      </c>
      <c r="K38" s="25">
        <f>ROUND(E38*$R$14*70%,0)</f>
        <v>1401</v>
      </c>
      <c r="L38" s="25">
        <f>ROUND(E38*$R$16*70%,0)</f>
        <v>140</v>
      </c>
      <c r="M38" s="25">
        <f>ROUNDUP(E38*$Q$14,0)</f>
        <v>21</v>
      </c>
      <c r="N38" s="25">
        <f>ROUNDUP(E38*$Q$16,0)</f>
        <v>6</v>
      </c>
      <c r="O38" s="64">
        <f>SUM(K38:N38)</f>
        <v>1568</v>
      </c>
      <c r="P38" s="27">
        <f>ROUND(F38*0.0469*0.3,0)</f>
        <v>335</v>
      </c>
      <c r="Q38" s="27">
        <f t="shared" si="10"/>
        <v>1058</v>
      </c>
      <c r="R38" s="318">
        <f>ROUND(G38*6/100,0)</f>
        <v>1200</v>
      </c>
      <c r="S38" s="246"/>
      <c r="T38" s="247"/>
      <c r="U38" s="247"/>
      <c r="V38" s="248"/>
    </row>
    <row r="39" spans="1:22" s="56" customFormat="1" ht="17.25" customHeight="1" x14ac:dyDescent="0.2">
      <c r="A39" s="347"/>
      <c r="B39" s="74" t="s">
        <v>134</v>
      </c>
      <c r="C39" s="7">
        <v>20009</v>
      </c>
      <c r="D39" s="92">
        <v>21009</v>
      </c>
      <c r="E39" s="62">
        <v>21009</v>
      </c>
      <c r="F39" s="42">
        <v>23800</v>
      </c>
      <c r="G39" s="61">
        <v>21009</v>
      </c>
      <c r="H39" s="63">
        <f t="shared" si="2"/>
        <v>420</v>
      </c>
      <c r="I39" s="25">
        <f t="shared" si="3"/>
        <v>42</v>
      </c>
      <c r="J39" s="64">
        <f t="shared" si="12"/>
        <v>462</v>
      </c>
      <c r="K39" s="25">
        <f t="shared" si="4"/>
        <v>1471</v>
      </c>
      <c r="L39" s="25">
        <f t="shared" si="5"/>
        <v>147</v>
      </c>
      <c r="M39" s="25">
        <f t="shared" si="6"/>
        <v>22</v>
      </c>
      <c r="N39" s="25">
        <f t="shared" si="7"/>
        <v>6</v>
      </c>
      <c r="O39" s="64">
        <f t="shared" si="11"/>
        <v>1646</v>
      </c>
      <c r="P39" s="27">
        <f t="shared" si="9"/>
        <v>335</v>
      </c>
      <c r="Q39" s="27">
        <f t="shared" si="10"/>
        <v>1058</v>
      </c>
      <c r="R39" s="318">
        <f t="shared" si="1"/>
        <v>1261</v>
      </c>
      <c r="S39" s="246"/>
      <c r="T39" s="247"/>
      <c r="U39" s="247"/>
      <c r="V39" s="248"/>
    </row>
    <row r="40" spans="1:22" ht="17.25" customHeight="1" x14ac:dyDescent="0.25">
      <c r="A40" s="347"/>
      <c r="B40" s="11" t="s">
        <v>135</v>
      </c>
      <c r="C40" s="7">
        <v>21010</v>
      </c>
      <c r="D40" s="92">
        <v>22000</v>
      </c>
      <c r="E40" s="45">
        <v>22000</v>
      </c>
      <c r="F40" s="42">
        <v>23800</v>
      </c>
      <c r="G40" s="93">
        <v>22000</v>
      </c>
      <c r="H40" s="25">
        <f t="shared" si="2"/>
        <v>440</v>
      </c>
      <c r="I40" s="25">
        <f t="shared" si="3"/>
        <v>44</v>
      </c>
      <c r="J40" s="26">
        <f t="shared" si="12"/>
        <v>484</v>
      </c>
      <c r="K40" s="25">
        <f t="shared" si="4"/>
        <v>1540</v>
      </c>
      <c r="L40" s="25">
        <f t="shared" si="5"/>
        <v>154</v>
      </c>
      <c r="M40" s="25">
        <f t="shared" si="6"/>
        <v>22</v>
      </c>
      <c r="N40" s="25">
        <f t="shared" si="7"/>
        <v>6</v>
      </c>
      <c r="O40" s="26">
        <f t="shared" si="11"/>
        <v>1722</v>
      </c>
      <c r="P40" s="27">
        <f t="shared" si="9"/>
        <v>335</v>
      </c>
      <c r="Q40" s="27">
        <f t="shared" si="10"/>
        <v>1058</v>
      </c>
      <c r="R40" s="318">
        <f t="shared" si="1"/>
        <v>1320</v>
      </c>
      <c r="S40" s="246"/>
      <c r="T40" s="247"/>
      <c r="U40" s="247"/>
      <c r="V40" s="248"/>
    </row>
    <row r="41" spans="1:22" s="101" customFormat="1" ht="17.25" customHeight="1" x14ac:dyDescent="0.25">
      <c r="A41" s="347"/>
      <c r="B41" s="11" t="s">
        <v>150</v>
      </c>
      <c r="C41" s="7">
        <v>22001</v>
      </c>
      <c r="D41" s="92">
        <v>23100</v>
      </c>
      <c r="E41" s="45">
        <v>23100</v>
      </c>
      <c r="F41" s="42">
        <v>23800</v>
      </c>
      <c r="G41" s="93">
        <v>23100</v>
      </c>
      <c r="H41" s="25">
        <f>ROUND(E41*$R$14*20%,0)</f>
        <v>462</v>
      </c>
      <c r="I41" s="25">
        <f>ROUND(E41*$R$16*20%,0)</f>
        <v>46</v>
      </c>
      <c r="J41" s="26">
        <f>SUM(H41:I41)</f>
        <v>508</v>
      </c>
      <c r="K41" s="25">
        <f>ROUND(E41*$R$14*70%,0)</f>
        <v>1617</v>
      </c>
      <c r="L41" s="25">
        <f t="shared" si="5"/>
        <v>162</v>
      </c>
      <c r="M41" s="25">
        <f t="shared" si="6"/>
        <v>24</v>
      </c>
      <c r="N41" s="25">
        <f t="shared" si="7"/>
        <v>6</v>
      </c>
      <c r="O41" s="26">
        <f t="shared" si="11"/>
        <v>1809</v>
      </c>
      <c r="P41" s="27">
        <f t="shared" si="9"/>
        <v>335</v>
      </c>
      <c r="Q41" s="27">
        <f t="shared" si="10"/>
        <v>1058</v>
      </c>
      <c r="R41" s="318">
        <f t="shared" si="1"/>
        <v>1386</v>
      </c>
      <c r="S41" s="316"/>
      <c r="T41" s="247"/>
      <c r="U41" s="247"/>
      <c r="V41" s="248"/>
    </row>
    <row r="42" spans="1:22" s="101" customFormat="1" ht="17.25" customHeight="1" x14ac:dyDescent="0.25">
      <c r="A42" s="95" t="s">
        <v>142</v>
      </c>
      <c r="B42" s="11" t="s">
        <v>151</v>
      </c>
      <c r="C42" s="7">
        <v>23101</v>
      </c>
      <c r="D42" s="92">
        <v>23800</v>
      </c>
      <c r="E42" s="45">
        <v>23800</v>
      </c>
      <c r="F42" s="94">
        <v>23800</v>
      </c>
      <c r="G42" s="93">
        <v>23800</v>
      </c>
      <c r="H42" s="25">
        <f>ROUND(E42*$R$14*20%,0)</f>
        <v>476</v>
      </c>
      <c r="I42" s="25">
        <f>ROUND(E42*$R$16*20%,0)</f>
        <v>48</v>
      </c>
      <c r="J42" s="26">
        <f>SUM(H42:I42)</f>
        <v>524</v>
      </c>
      <c r="K42" s="25">
        <f>ROUND(E42*$R$14*70%,0)</f>
        <v>1666</v>
      </c>
      <c r="L42" s="25">
        <f t="shared" si="5"/>
        <v>167</v>
      </c>
      <c r="M42" s="25">
        <f t="shared" si="6"/>
        <v>24</v>
      </c>
      <c r="N42" s="25">
        <f t="shared" si="7"/>
        <v>6</v>
      </c>
      <c r="O42" s="26">
        <f t="shared" si="11"/>
        <v>1863</v>
      </c>
      <c r="P42" s="27">
        <f t="shared" si="9"/>
        <v>335</v>
      </c>
      <c r="Q42" s="27">
        <f t="shared" si="10"/>
        <v>1058</v>
      </c>
      <c r="R42" s="318">
        <f t="shared" si="1"/>
        <v>1428</v>
      </c>
      <c r="S42" s="244" t="s">
        <v>324</v>
      </c>
      <c r="T42" s="140">
        <v>18</v>
      </c>
      <c r="U42" s="140">
        <v>62</v>
      </c>
      <c r="V42" s="245">
        <v>48</v>
      </c>
    </row>
    <row r="43" spans="1:22" s="97" customFormat="1" ht="17.25" customHeight="1" x14ac:dyDescent="0.25">
      <c r="A43" s="73" t="s">
        <v>143</v>
      </c>
      <c r="B43" s="11" t="s">
        <v>148</v>
      </c>
      <c r="C43" s="7">
        <v>23801</v>
      </c>
      <c r="D43" s="8">
        <v>24000</v>
      </c>
      <c r="E43" s="45">
        <v>24000</v>
      </c>
      <c r="F43" s="46">
        <v>24000</v>
      </c>
      <c r="G43" s="40">
        <v>24000</v>
      </c>
      <c r="H43" s="25">
        <f t="shared" si="2"/>
        <v>480</v>
      </c>
      <c r="I43" s="25">
        <f t="shared" si="3"/>
        <v>48</v>
      </c>
      <c r="J43" s="26">
        <f t="shared" si="12"/>
        <v>528</v>
      </c>
      <c r="K43" s="25">
        <f>ROUND(E43*$R$14*70%,0)</f>
        <v>1680</v>
      </c>
      <c r="L43" s="25">
        <f t="shared" si="5"/>
        <v>168</v>
      </c>
      <c r="M43" s="25">
        <f t="shared" si="6"/>
        <v>24</v>
      </c>
      <c r="N43" s="25">
        <f t="shared" si="7"/>
        <v>6</v>
      </c>
      <c r="O43" s="26">
        <f t="shared" si="11"/>
        <v>1878</v>
      </c>
      <c r="P43" s="27">
        <f t="shared" si="9"/>
        <v>338</v>
      </c>
      <c r="Q43" s="27">
        <f t="shared" si="10"/>
        <v>1067</v>
      </c>
      <c r="R43" s="317">
        <f t="shared" si="1"/>
        <v>1440</v>
      </c>
      <c r="S43" s="249"/>
      <c r="T43" s="247"/>
      <c r="U43" s="247"/>
      <c r="V43" s="248"/>
    </row>
    <row r="44" spans="1:22" ht="17.25" customHeight="1" x14ac:dyDescent="0.25">
      <c r="A44" s="73" t="s">
        <v>144</v>
      </c>
      <c r="B44" s="11" t="s">
        <v>12</v>
      </c>
      <c r="C44" s="7">
        <v>24001</v>
      </c>
      <c r="D44" s="8">
        <v>25200</v>
      </c>
      <c r="E44" s="45">
        <v>25200</v>
      </c>
      <c r="F44" s="46">
        <v>25200</v>
      </c>
      <c r="G44" s="40">
        <v>25200</v>
      </c>
      <c r="H44" s="25">
        <f t="shared" si="2"/>
        <v>504</v>
      </c>
      <c r="I44" s="25">
        <f t="shared" si="3"/>
        <v>50</v>
      </c>
      <c r="J44" s="26">
        <f t="shared" si="12"/>
        <v>554</v>
      </c>
      <c r="K44" s="25">
        <f t="shared" si="4"/>
        <v>1764</v>
      </c>
      <c r="L44" s="25">
        <f t="shared" si="5"/>
        <v>176</v>
      </c>
      <c r="M44" s="25">
        <f t="shared" si="6"/>
        <v>26</v>
      </c>
      <c r="N44" s="25">
        <f t="shared" si="7"/>
        <v>7</v>
      </c>
      <c r="O44" s="26">
        <f t="shared" si="11"/>
        <v>1973</v>
      </c>
      <c r="P44" s="27">
        <f t="shared" si="9"/>
        <v>355</v>
      </c>
      <c r="Q44" s="27">
        <f t="shared" si="10"/>
        <v>1120</v>
      </c>
      <c r="R44" s="317">
        <f t="shared" si="1"/>
        <v>1512</v>
      </c>
      <c r="S44" s="246"/>
      <c r="T44" s="247"/>
      <c r="U44" s="247"/>
      <c r="V44" s="248"/>
    </row>
    <row r="45" spans="1:22" ht="17.25" customHeight="1" x14ac:dyDescent="0.25">
      <c r="A45" s="73" t="s">
        <v>145</v>
      </c>
      <c r="B45" s="11" t="s">
        <v>13</v>
      </c>
      <c r="C45" s="7">
        <v>25201</v>
      </c>
      <c r="D45" s="8">
        <v>26400</v>
      </c>
      <c r="E45" s="45">
        <v>26400</v>
      </c>
      <c r="F45" s="46">
        <v>26400</v>
      </c>
      <c r="G45" s="40">
        <v>26400</v>
      </c>
      <c r="H45" s="25">
        <f t="shared" si="2"/>
        <v>528</v>
      </c>
      <c r="I45" s="25">
        <f>ROUND(E45*$R$16*20%,0)</f>
        <v>53</v>
      </c>
      <c r="J45" s="26">
        <f t="shared" si="12"/>
        <v>581</v>
      </c>
      <c r="K45" s="25">
        <f t="shared" si="4"/>
        <v>1848</v>
      </c>
      <c r="L45" s="25">
        <f t="shared" si="5"/>
        <v>185</v>
      </c>
      <c r="M45" s="25">
        <f t="shared" si="6"/>
        <v>27</v>
      </c>
      <c r="N45" s="25">
        <f t="shared" si="7"/>
        <v>7</v>
      </c>
      <c r="O45" s="26">
        <f t="shared" si="11"/>
        <v>2067</v>
      </c>
      <c r="P45" s="27">
        <f t="shared" si="9"/>
        <v>371</v>
      </c>
      <c r="Q45" s="27">
        <f t="shared" si="10"/>
        <v>1174</v>
      </c>
      <c r="R45" s="317">
        <f t="shared" si="1"/>
        <v>1584</v>
      </c>
      <c r="S45" s="313"/>
      <c r="T45" s="247"/>
      <c r="U45" s="247"/>
      <c r="V45" s="248"/>
    </row>
    <row r="46" spans="1:22" ht="17.25" customHeight="1" x14ac:dyDescent="0.25">
      <c r="A46" s="73" t="s">
        <v>63</v>
      </c>
      <c r="B46" s="11" t="s">
        <v>14</v>
      </c>
      <c r="C46" s="7">
        <v>26401</v>
      </c>
      <c r="D46" s="8">
        <v>27600</v>
      </c>
      <c r="E46" s="45">
        <v>27600</v>
      </c>
      <c r="F46" s="46">
        <v>27600</v>
      </c>
      <c r="G46" s="40">
        <v>27600</v>
      </c>
      <c r="H46" s="25">
        <f t="shared" si="2"/>
        <v>552</v>
      </c>
      <c r="I46" s="25">
        <f>ROUND(E46*$R$16*20%,0)</f>
        <v>55</v>
      </c>
      <c r="J46" s="26">
        <f t="shared" si="12"/>
        <v>607</v>
      </c>
      <c r="K46" s="25">
        <f t="shared" si="4"/>
        <v>1932</v>
      </c>
      <c r="L46" s="25">
        <f t="shared" si="5"/>
        <v>193</v>
      </c>
      <c r="M46" s="25">
        <f t="shared" si="6"/>
        <v>28</v>
      </c>
      <c r="N46" s="25">
        <f t="shared" si="7"/>
        <v>7</v>
      </c>
      <c r="O46" s="26">
        <f t="shared" si="11"/>
        <v>2160</v>
      </c>
      <c r="P46" s="27">
        <f t="shared" si="9"/>
        <v>388</v>
      </c>
      <c r="Q46" s="27">
        <f t="shared" si="10"/>
        <v>1227</v>
      </c>
      <c r="R46" s="317">
        <f t="shared" si="1"/>
        <v>1656</v>
      </c>
      <c r="S46" s="313"/>
      <c r="T46" s="247"/>
      <c r="U46" s="247"/>
      <c r="V46" s="248"/>
    </row>
    <row r="47" spans="1:22" ht="17.25" customHeight="1" x14ac:dyDescent="0.25">
      <c r="A47" s="73" t="s">
        <v>64</v>
      </c>
      <c r="B47" s="11" t="s">
        <v>15</v>
      </c>
      <c r="C47" s="7">
        <v>27601</v>
      </c>
      <c r="D47" s="8">
        <v>28800</v>
      </c>
      <c r="E47" s="45">
        <v>28800</v>
      </c>
      <c r="F47" s="46">
        <v>28800</v>
      </c>
      <c r="G47" s="40">
        <v>28800</v>
      </c>
      <c r="H47" s="25">
        <f t="shared" si="2"/>
        <v>576</v>
      </c>
      <c r="I47" s="25">
        <f t="shared" ref="I47:I55" si="13">ROUND(E47*$R$16*20%,0)</f>
        <v>58</v>
      </c>
      <c r="J47" s="26">
        <f t="shared" si="12"/>
        <v>634</v>
      </c>
      <c r="K47" s="25">
        <f t="shared" si="4"/>
        <v>2016</v>
      </c>
      <c r="L47" s="25">
        <f t="shared" si="5"/>
        <v>202</v>
      </c>
      <c r="M47" s="25">
        <f t="shared" si="6"/>
        <v>29</v>
      </c>
      <c r="N47" s="25">
        <f t="shared" si="7"/>
        <v>8</v>
      </c>
      <c r="O47" s="26">
        <f t="shared" si="11"/>
        <v>2255</v>
      </c>
      <c r="P47" s="27">
        <f t="shared" si="9"/>
        <v>405</v>
      </c>
      <c r="Q47" s="27">
        <f t="shared" si="10"/>
        <v>1280</v>
      </c>
      <c r="R47" s="317">
        <f t="shared" si="1"/>
        <v>1728</v>
      </c>
      <c r="S47" s="244" t="s">
        <v>332</v>
      </c>
      <c r="T47" s="140">
        <v>21</v>
      </c>
      <c r="U47" s="140">
        <v>75</v>
      </c>
      <c r="V47" s="245">
        <v>58</v>
      </c>
    </row>
    <row r="48" spans="1:22" ht="17.25" customHeight="1" x14ac:dyDescent="0.25">
      <c r="A48" s="73" t="s">
        <v>65</v>
      </c>
      <c r="B48" s="11" t="s">
        <v>16</v>
      </c>
      <c r="C48" s="7">
        <v>28801</v>
      </c>
      <c r="D48" s="8">
        <v>30300</v>
      </c>
      <c r="E48" s="45">
        <v>30300</v>
      </c>
      <c r="F48" s="46">
        <v>30300</v>
      </c>
      <c r="G48" s="40">
        <v>30300</v>
      </c>
      <c r="H48" s="25">
        <f t="shared" si="2"/>
        <v>606</v>
      </c>
      <c r="I48" s="25">
        <f t="shared" si="13"/>
        <v>61</v>
      </c>
      <c r="J48" s="26">
        <f t="shared" si="12"/>
        <v>667</v>
      </c>
      <c r="K48" s="25">
        <f t="shared" si="4"/>
        <v>2121</v>
      </c>
      <c r="L48" s="25">
        <f t="shared" si="5"/>
        <v>212</v>
      </c>
      <c r="M48" s="25">
        <f t="shared" si="6"/>
        <v>31</v>
      </c>
      <c r="N48" s="25">
        <f t="shared" si="7"/>
        <v>8</v>
      </c>
      <c r="O48" s="26">
        <f t="shared" si="11"/>
        <v>2372</v>
      </c>
      <c r="P48" s="27">
        <f t="shared" si="9"/>
        <v>426</v>
      </c>
      <c r="Q48" s="27">
        <f t="shared" si="10"/>
        <v>1347</v>
      </c>
      <c r="R48" s="317">
        <f t="shared" si="1"/>
        <v>1818</v>
      </c>
      <c r="S48" s="246"/>
      <c r="T48" s="247"/>
      <c r="U48" s="247"/>
      <c r="V48" s="248"/>
    </row>
    <row r="49" spans="1:22" ht="17.25" customHeight="1" x14ac:dyDescent="0.25">
      <c r="A49" s="73" t="s">
        <v>66</v>
      </c>
      <c r="B49" s="11" t="s">
        <v>17</v>
      </c>
      <c r="C49" s="7">
        <v>30301</v>
      </c>
      <c r="D49" s="8">
        <v>31800</v>
      </c>
      <c r="E49" s="45">
        <v>31800</v>
      </c>
      <c r="F49" s="46">
        <v>31800</v>
      </c>
      <c r="G49" s="40">
        <v>31800</v>
      </c>
      <c r="H49" s="25">
        <f t="shared" si="2"/>
        <v>636</v>
      </c>
      <c r="I49" s="25">
        <f t="shared" si="13"/>
        <v>64</v>
      </c>
      <c r="J49" s="26">
        <f t="shared" si="12"/>
        <v>700</v>
      </c>
      <c r="K49" s="25">
        <f t="shared" si="4"/>
        <v>2226</v>
      </c>
      <c r="L49" s="25">
        <f t="shared" si="5"/>
        <v>223</v>
      </c>
      <c r="M49" s="25">
        <f t="shared" si="6"/>
        <v>32</v>
      </c>
      <c r="N49" s="25">
        <f t="shared" si="7"/>
        <v>8</v>
      </c>
      <c r="O49" s="26">
        <f t="shared" si="11"/>
        <v>2489</v>
      </c>
      <c r="P49" s="27">
        <f t="shared" si="9"/>
        <v>447</v>
      </c>
      <c r="Q49" s="27">
        <f t="shared" si="10"/>
        <v>1414</v>
      </c>
      <c r="R49" s="317">
        <f t="shared" si="1"/>
        <v>1908</v>
      </c>
      <c r="S49" s="246"/>
      <c r="T49" s="247"/>
      <c r="U49" s="247"/>
      <c r="V49" s="248"/>
    </row>
    <row r="50" spans="1:22" ht="17.25" customHeight="1" x14ac:dyDescent="0.25">
      <c r="A50" s="73" t="s">
        <v>67</v>
      </c>
      <c r="B50" s="11" t="s">
        <v>18</v>
      </c>
      <c r="C50" s="7">
        <v>31801</v>
      </c>
      <c r="D50" s="8">
        <v>33300</v>
      </c>
      <c r="E50" s="45">
        <v>33300</v>
      </c>
      <c r="F50" s="46">
        <v>33300</v>
      </c>
      <c r="G50" s="40">
        <v>33300</v>
      </c>
      <c r="H50" s="25">
        <f t="shared" si="2"/>
        <v>666</v>
      </c>
      <c r="I50" s="25">
        <f t="shared" si="13"/>
        <v>67</v>
      </c>
      <c r="J50" s="26">
        <f t="shared" si="12"/>
        <v>733</v>
      </c>
      <c r="K50" s="25">
        <f t="shared" si="4"/>
        <v>2331</v>
      </c>
      <c r="L50" s="25">
        <f t="shared" si="5"/>
        <v>233</v>
      </c>
      <c r="M50" s="25">
        <f t="shared" si="6"/>
        <v>34</v>
      </c>
      <c r="N50" s="25">
        <f t="shared" si="7"/>
        <v>9</v>
      </c>
      <c r="O50" s="26">
        <f t="shared" si="11"/>
        <v>2607</v>
      </c>
      <c r="P50" s="27">
        <f t="shared" si="9"/>
        <v>469</v>
      </c>
      <c r="Q50" s="27">
        <f t="shared" si="10"/>
        <v>1481</v>
      </c>
      <c r="R50" s="317">
        <f t="shared" si="1"/>
        <v>1998</v>
      </c>
      <c r="S50" s="244" t="s">
        <v>429</v>
      </c>
      <c r="T50" s="140">
        <v>24</v>
      </c>
      <c r="U50" s="140">
        <v>87</v>
      </c>
      <c r="V50" s="245">
        <v>67</v>
      </c>
    </row>
    <row r="51" spans="1:22" ht="17.25" customHeight="1" x14ac:dyDescent="0.25">
      <c r="A51" s="73" t="s">
        <v>68</v>
      </c>
      <c r="B51" s="11" t="s">
        <v>19</v>
      </c>
      <c r="C51" s="7">
        <v>33301</v>
      </c>
      <c r="D51" s="8">
        <v>34800</v>
      </c>
      <c r="E51" s="45">
        <v>34800</v>
      </c>
      <c r="F51" s="46">
        <v>34800</v>
      </c>
      <c r="G51" s="40">
        <v>34800</v>
      </c>
      <c r="H51" s="25">
        <f t="shared" si="2"/>
        <v>696</v>
      </c>
      <c r="I51" s="25">
        <f t="shared" si="13"/>
        <v>70</v>
      </c>
      <c r="J51" s="26">
        <f t="shared" si="12"/>
        <v>766</v>
      </c>
      <c r="K51" s="25">
        <f t="shared" si="4"/>
        <v>2436</v>
      </c>
      <c r="L51" s="25">
        <f t="shared" si="5"/>
        <v>244</v>
      </c>
      <c r="M51" s="25">
        <f t="shared" si="6"/>
        <v>35</v>
      </c>
      <c r="N51" s="25">
        <f t="shared" si="7"/>
        <v>9</v>
      </c>
      <c r="O51" s="26">
        <f t="shared" si="11"/>
        <v>2724</v>
      </c>
      <c r="P51" s="27">
        <f t="shared" si="9"/>
        <v>490</v>
      </c>
      <c r="Q51" s="27">
        <f t="shared" si="10"/>
        <v>1547</v>
      </c>
      <c r="R51" s="317">
        <f t="shared" si="1"/>
        <v>2088</v>
      </c>
      <c r="S51" s="313"/>
      <c r="T51" s="247"/>
      <c r="U51" s="247"/>
      <c r="V51" s="248"/>
    </row>
    <row r="52" spans="1:22" ht="17.25" customHeight="1" x14ac:dyDescent="0.25">
      <c r="A52" s="73" t="s">
        <v>69</v>
      </c>
      <c r="B52" s="11" t="s">
        <v>20</v>
      </c>
      <c r="C52" s="7">
        <v>34801</v>
      </c>
      <c r="D52" s="1">
        <v>36300</v>
      </c>
      <c r="E52" s="45">
        <v>36300</v>
      </c>
      <c r="F52" s="46">
        <v>36300</v>
      </c>
      <c r="G52" s="40">
        <v>36300</v>
      </c>
      <c r="H52" s="25">
        <f t="shared" si="2"/>
        <v>726</v>
      </c>
      <c r="I52" s="25">
        <f t="shared" si="13"/>
        <v>73</v>
      </c>
      <c r="J52" s="26">
        <f t="shared" si="12"/>
        <v>799</v>
      </c>
      <c r="K52" s="25">
        <f t="shared" si="4"/>
        <v>2541</v>
      </c>
      <c r="L52" s="25">
        <f t="shared" si="5"/>
        <v>254</v>
      </c>
      <c r="M52" s="25">
        <f t="shared" si="6"/>
        <v>37</v>
      </c>
      <c r="N52" s="25">
        <f t="shared" si="7"/>
        <v>10</v>
      </c>
      <c r="O52" s="26">
        <f t="shared" si="11"/>
        <v>2842</v>
      </c>
      <c r="P52" s="27">
        <f t="shared" si="9"/>
        <v>511</v>
      </c>
      <c r="Q52" s="27">
        <f t="shared" si="10"/>
        <v>1614</v>
      </c>
      <c r="R52" s="317">
        <f t="shared" si="1"/>
        <v>2178</v>
      </c>
      <c r="S52" s="249"/>
      <c r="T52" s="247"/>
      <c r="U52" s="247"/>
      <c r="V52" s="248"/>
    </row>
    <row r="53" spans="1:22" ht="17.25" customHeight="1" x14ac:dyDescent="0.25">
      <c r="A53" s="73" t="s">
        <v>70</v>
      </c>
      <c r="B53" s="11" t="s">
        <v>21</v>
      </c>
      <c r="C53" s="7">
        <v>36301</v>
      </c>
      <c r="D53" s="8">
        <v>38200</v>
      </c>
      <c r="E53" s="45">
        <v>38200</v>
      </c>
      <c r="F53" s="46">
        <v>38200</v>
      </c>
      <c r="G53" s="40">
        <v>38200</v>
      </c>
      <c r="H53" s="25">
        <f t="shared" si="2"/>
        <v>764</v>
      </c>
      <c r="I53" s="25">
        <f t="shared" si="13"/>
        <v>76</v>
      </c>
      <c r="J53" s="26">
        <f t="shared" si="12"/>
        <v>840</v>
      </c>
      <c r="K53" s="25">
        <f t="shared" si="4"/>
        <v>2674</v>
      </c>
      <c r="L53" s="25">
        <f t="shared" si="5"/>
        <v>267</v>
      </c>
      <c r="M53" s="25">
        <f t="shared" si="6"/>
        <v>39</v>
      </c>
      <c r="N53" s="25">
        <f t="shared" si="7"/>
        <v>10</v>
      </c>
      <c r="O53" s="26">
        <f t="shared" si="11"/>
        <v>2990</v>
      </c>
      <c r="P53" s="27">
        <f t="shared" si="9"/>
        <v>537</v>
      </c>
      <c r="Q53" s="27">
        <f t="shared" si="10"/>
        <v>1698</v>
      </c>
      <c r="R53" s="317">
        <f t="shared" si="1"/>
        <v>2292</v>
      </c>
      <c r="S53" s="244" t="s">
        <v>430</v>
      </c>
      <c r="T53" s="140">
        <v>28</v>
      </c>
      <c r="U53" s="140">
        <v>98</v>
      </c>
      <c r="V53" s="245">
        <v>76</v>
      </c>
    </row>
    <row r="54" spans="1:22" ht="17.25" customHeight="1" x14ac:dyDescent="0.25">
      <c r="A54" s="73" t="s">
        <v>71</v>
      </c>
      <c r="B54" s="11" t="s">
        <v>22</v>
      </c>
      <c r="C54" s="7">
        <v>38201</v>
      </c>
      <c r="D54" s="8">
        <v>40100</v>
      </c>
      <c r="E54" s="45">
        <v>40100</v>
      </c>
      <c r="F54" s="46">
        <v>40100</v>
      </c>
      <c r="G54" s="40">
        <v>40100</v>
      </c>
      <c r="H54" s="25">
        <f t="shared" si="2"/>
        <v>802</v>
      </c>
      <c r="I54" s="25">
        <f>ROUND(E54*$R$16*20%,0)</f>
        <v>80</v>
      </c>
      <c r="J54" s="26">
        <f t="shared" si="12"/>
        <v>882</v>
      </c>
      <c r="K54" s="25">
        <f t="shared" si="4"/>
        <v>2807</v>
      </c>
      <c r="L54" s="25">
        <f t="shared" si="5"/>
        <v>281</v>
      </c>
      <c r="M54" s="25">
        <f t="shared" si="6"/>
        <v>41</v>
      </c>
      <c r="N54" s="25">
        <f t="shared" si="7"/>
        <v>11</v>
      </c>
      <c r="O54" s="26">
        <f t="shared" si="11"/>
        <v>3140</v>
      </c>
      <c r="P54" s="27">
        <f t="shared" si="9"/>
        <v>564</v>
      </c>
      <c r="Q54" s="27">
        <f t="shared" si="10"/>
        <v>1783</v>
      </c>
      <c r="R54" s="317">
        <f t="shared" si="1"/>
        <v>2406</v>
      </c>
      <c r="S54" s="313"/>
      <c r="T54" s="247"/>
      <c r="U54" s="247"/>
      <c r="V54" s="248"/>
    </row>
    <row r="55" spans="1:22" ht="17.25" customHeight="1" x14ac:dyDescent="0.25">
      <c r="A55" s="73" t="s">
        <v>72</v>
      </c>
      <c r="B55" s="12" t="s">
        <v>23</v>
      </c>
      <c r="C55" s="7">
        <v>40101</v>
      </c>
      <c r="D55" s="13">
        <v>42000</v>
      </c>
      <c r="E55" s="45">
        <v>42000</v>
      </c>
      <c r="F55" s="46">
        <v>42000</v>
      </c>
      <c r="G55" s="40">
        <v>42000</v>
      </c>
      <c r="H55" s="25">
        <f t="shared" si="2"/>
        <v>840</v>
      </c>
      <c r="I55" s="25">
        <f t="shared" si="13"/>
        <v>84</v>
      </c>
      <c r="J55" s="26">
        <f t="shared" si="12"/>
        <v>924</v>
      </c>
      <c r="K55" s="25">
        <f t="shared" si="4"/>
        <v>2940</v>
      </c>
      <c r="L55" s="25">
        <f t="shared" si="5"/>
        <v>294</v>
      </c>
      <c r="M55" s="25">
        <f t="shared" si="6"/>
        <v>42</v>
      </c>
      <c r="N55" s="25">
        <f t="shared" si="7"/>
        <v>11</v>
      </c>
      <c r="O55" s="26">
        <f t="shared" si="11"/>
        <v>3287</v>
      </c>
      <c r="P55" s="27">
        <f t="shared" si="9"/>
        <v>591</v>
      </c>
      <c r="Q55" s="27">
        <f t="shared" si="10"/>
        <v>1867</v>
      </c>
      <c r="R55" s="317">
        <f t="shared" si="1"/>
        <v>2520</v>
      </c>
      <c r="S55" s="249"/>
      <c r="T55" s="247"/>
      <c r="U55" s="247"/>
      <c r="V55" s="248"/>
    </row>
    <row r="56" spans="1:22" ht="17.25" customHeight="1" x14ac:dyDescent="0.25">
      <c r="A56" s="73" t="s">
        <v>73</v>
      </c>
      <c r="B56" s="12" t="s">
        <v>24</v>
      </c>
      <c r="C56" s="7">
        <v>42001</v>
      </c>
      <c r="D56" s="90">
        <v>43900</v>
      </c>
      <c r="E56" s="45">
        <v>43900</v>
      </c>
      <c r="F56" s="46">
        <v>43900</v>
      </c>
      <c r="G56" s="40">
        <v>43900</v>
      </c>
      <c r="H56" s="25">
        <f t="shared" si="2"/>
        <v>878</v>
      </c>
      <c r="I56" s="25">
        <f>ROUND(E56*$R$16*20%,0)</f>
        <v>88</v>
      </c>
      <c r="J56" s="26">
        <f t="shared" si="12"/>
        <v>966</v>
      </c>
      <c r="K56" s="25">
        <f>ROUND(E56*$R$14*70%,0)</f>
        <v>3073</v>
      </c>
      <c r="L56" s="25">
        <f t="shared" si="5"/>
        <v>307</v>
      </c>
      <c r="M56" s="25">
        <f t="shared" si="6"/>
        <v>44</v>
      </c>
      <c r="N56" s="25">
        <f t="shared" si="7"/>
        <v>11</v>
      </c>
      <c r="O56" s="26">
        <f t="shared" si="11"/>
        <v>3435</v>
      </c>
      <c r="P56" s="27">
        <f t="shared" si="9"/>
        <v>618</v>
      </c>
      <c r="Q56" s="27">
        <f t="shared" si="10"/>
        <v>1952</v>
      </c>
      <c r="R56" s="317">
        <f t="shared" si="1"/>
        <v>2634</v>
      </c>
      <c r="S56" s="244" t="s">
        <v>219</v>
      </c>
      <c r="T56" s="140">
        <v>32</v>
      </c>
      <c r="U56" s="140">
        <v>112</v>
      </c>
      <c r="V56" s="245">
        <v>88</v>
      </c>
    </row>
    <row r="57" spans="1:22" ht="17.25" customHeight="1" x14ac:dyDescent="0.25">
      <c r="A57" s="73" t="s">
        <v>74</v>
      </c>
      <c r="B57" s="14" t="s">
        <v>25</v>
      </c>
      <c r="C57" s="4">
        <v>43901</v>
      </c>
      <c r="D57" s="91">
        <v>45800</v>
      </c>
      <c r="E57" s="49">
        <v>45800</v>
      </c>
      <c r="F57" s="48">
        <v>45800</v>
      </c>
      <c r="G57" s="47">
        <v>45800</v>
      </c>
      <c r="H57" s="28">
        <f t="shared" si="2"/>
        <v>916</v>
      </c>
      <c r="I57" s="28">
        <f t="shared" ref="I57:I77" si="14">ROUND(E57*$R$16*20%,0)</f>
        <v>92</v>
      </c>
      <c r="J57" s="29">
        <f t="shared" si="12"/>
        <v>1008</v>
      </c>
      <c r="K57" s="28">
        <f t="shared" si="4"/>
        <v>3206</v>
      </c>
      <c r="L57" s="28">
        <f t="shared" si="5"/>
        <v>321</v>
      </c>
      <c r="M57" s="28">
        <f t="shared" si="6"/>
        <v>46</v>
      </c>
      <c r="N57" s="28">
        <f t="shared" si="7"/>
        <v>12</v>
      </c>
      <c r="O57" s="29">
        <f t="shared" si="11"/>
        <v>3585</v>
      </c>
      <c r="P57" s="89">
        <f t="shared" si="9"/>
        <v>644</v>
      </c>
      <c r="Q57" s="27">
        <f t="shared" si="10"/>
        <v>2036</v>
      </c>
      <c r="R57" s="320">
        <f t="shared" si="1"/>
        <v>2748</v>
      </c>
      <c r="S57" s="249"/>
      <c r="T57" s="247"/>
      <c r="U57" s="247"/>
      <c r="V57" s="248"/>
    </row>
    <row r="58" spans="1:22" s="5" customFormat="1" ht="17.25" customHeight="1" thickBot="1" x14ac:dyDescent="0.3">
      <c r="A58" s="73" t="s">
        <v>75</v>
      </c>
      <c r="B58" s="12" t="s">
        <v>26</v>
      </c>
      <c r="C58" s="7">
        <v>45801</v>
      </c>
      <c r="D58" s="15">
        <v>48200</v>
      </c>
      <c r="E58" s="41">
        <v>45800</v>
      </c>
      <c r="F58" s="46">
        <v>48200</v>
      </c>
      <c r="G58" s="40">
        <v>48200</v>
      </c>
      <c r="H58" s="25">
        <f t="shared" si="2"/>
        <v>916</v>
      </c>
      <c r="I58" s="25">
        <f t="shared" si="14"/>
        <v>92</v>
      </c>
      <c r="J58" s="26">
        <f t="shared" si="12"/>
        <v>1008</v>
      </c>
      <c r="K58" s="25">
        <f t="shared" si="4"/>
        <v>3206</v>
      </c>
      <c r="L58" s="25">
        <f t="shared" si="5"/>
        <v>321</v>
      </c>
      <c r="M58" s="25">
        <f t="shared" si="6"/>
        <v>46</v>
      </c>
      <c r="N58" s="25">
        <f t="shared" si="7"/>
        <v>12</v>
      </c>
      <c r="O58" s="26">
        <f t="shared" si="11"/>
        <v>3585</v>
      </c>
      <c r="P58" s="27">
        <f t="shared" si="9"/>
        <v>678</v>
      </c>
      <c r="Q58" s="27">
        <f t="shared" si="10"/>
        <v>2143</v>
      </c>
      <c r="R58" s="317">
        <f t="shared" si="1"/>
        <v>2892</v>
      </c>
      <c r="S58" s="281" t="s">
        <v>431</v>
      </c>
      <c r="T58" s="282">
        <v>34</v>
      </c>
      <c r="U58" s="282">
        <v>118</v>
      </c>
      <c r="V58" s="283">
        <v>96</v>
      </c>
    </row>
    <row r="59" spans="1:22" ht="17.25" customHeight="1" x14ac:dyDescent="0.25">
      <c r="A59" s="73" t="s">
        <v>76</v>
      </c>
      <c r="B59" s="12" t="s">
        <v>27</v>
      </c>
      <c r="C59" s="7">
        <v>48201</v>
      </c>
      <c r="D59" s="15">
        <v>50600</v>
      </c>
      <c r="E59" s="41">
        <v>45800</v>
      </c>
      <c r="F59" s="46">
        <v>50600</v>
      </c>
      <c r="G59" s="40">
        <v>50600</v>
      </c>
      <c r="H59" s="25">
        <f t="shared" si="2"/>
        <v>916</v>
      </c>
      <c r="I59" s="25">
        <f t="shared" si="14"/>
        <v>92</v>
      </c>
      <c r="J59" s="26">
        <f t="shared" si="12"/>
        <v>1008</v>
      </c>
      <c r="K59" s="25">
        <f t="shared" si="4"/>
        <v>3206</v>
      </c>
      <c r="L59" s="25">
        <f t="shared" si="5"/>
        <v>321</v>
      </c>
      <c r="M59" s="25">
        <f t="shared" si="6"/>
        <v>46</v>
      </c>
      <c r="N59" s="25">
        <f t="shared" si="7"/>
        <v>12</v>
      </c>
      <c r="O59" s="26">
        <f t="shared" si="11"/>
        <v>3585</v>
      </c>
      <c r="P59" s="27">
        <f t="shared" si="9"/>
        <v>712</v>
      </c>
      <c r="Q59" s="27">
        <f t="shared" si="10"/>
        <v>2250</v>
      </c>
      <c r="R59" s="82">
        <f t="shared" si="1"/>
        <v>3036</v>
      </c>
      <c r="S59" s="120"/>
      <c r="T59" s="247"/>
      <c r="U59" s="247"/>
      <c r="V59" s="247"/>
    </row>
    <row r="60" spans="1:22" ht="17.25" customHeight="1" x14ac:dyDescent="0.25">
      <c r="A60" s="73" t="s">
        <v>77</v>
      </c>
      <c r="B60" s="11" t="s">
        <v>28</v>
      </c>
      <c r="C60" s="7">
        <v>50601</v>
      </c>
      <c r="D60" s="16">
        <v>53000</v>
      </c>
      <c r="E60" s="41">
        <v>45800</v>
      </c>
      <c r="F60" s="46">
        <v>53000</v>
      </c>
      <c r="G60" s="40">
        <v>53000</v>
      </c>
      <c r="H60" s="25">
        <f t="shared" si="2"/>
        <v>916</v>
      </c>
      <c r="I60" s="25">
        <f t="shared" si="14"/>
        <v>92</v>
      </c>
      <c r="J60" s="26">
        <f t="shared" si="12"/>
        <v>1008</v>
      </c>
      <c r="K60" s="25">
        <f t="shared" si="4"/>
        <v>3206</v>
      </c>
      <c r="L60" s="25">
        <f t="shared" si="5"/>
        <v>321</v>
      </c>
      <c r="M60" s="25">
        <f t="shared" si="6"/>
        <v>46</v>
      </c>
      <c r="N60" s="25">
        <f t="shared" si="7"/>
        <v>12</v>
      </c>
      <c r="O60" s="26">
        <f t="shared" si="11"/>
        <v>3585</v>
      </c>
      <c r="P60" s="27">
        <f t="shared" si="9"/>
        <v>746</v>
      </c>
      <c r="Q60" s="27">
        <f t="shared" si="10"/>
        <v>2356</v>
      </c>
      <c r="R60" s="82">
        <f t="shared" si="1"/>
        <v>3180</v>
      </c>
      <c r="S60" s="120"/>
      <c r="T60" s="247"/>
      <c r="U60" s="247"/>
      <c r="V60" s="247"/>
    </row>
    <row r="61" spans="1:22" ht="17.25" customHeight="1" x14ac:dyDescent="0.25">
      <c r="A61" s="73" t="s">
        <v>125</v>
      </c>
      <c r="B61" s="11" t="s">
        <v>29</v>
      </c>
      <c r="C61" s="7">
        <v>53001</v>
      </c>
      <c r="D61" s="16">
        <v>55400</v>
      </c>
      <c r="E61" s="41">
        <v>45800</v>
      </c>
      <c r="F61" s="46">
        <v>55400</v>
      </c>
      <c r="G61" s="40">
        <v>55400</v>
      </c>
      <c r="H61" s="25">
        <f t="shared" si="2"/>
        <v>916</v>
      </c>
      <c r="I61" s="25">
        <f t="shared" si="14"/>
        <v>92</v>
      </c>
      <c r="J61" s="26">
        <f t="shared" si="12"/>
        <v>1008</v>
      </c>
      <c r="K61" s="25">
        <f t="shared" si="4"/>
        <v>3206</v>
      </c>
      <c r="L61" s="25">
        <f t="shared" si="5"/>
        <v>321</v>
      </c>
      <c r="M61" s="25">
        <f t="shared" si="6"/>
        <v>46</v>
      </c>
      <c r="N61" s="25">
        <f t="shared" si="7"/>
        <v>12</v>
      </c>
      <c r="O61" s="26">
        <f t="shared" si="11"/>
        <v>3585</v>
      </c>
      <c r="P61" s="27">
        <f t="shared" si="9"/>
        <v>779</v>
      </c>
      <c r="Q61" s="27">
        <f t="shared" si="10"/>
        <v>2463</v>
      </c>
      <c r="R61" s="82">
        <f t="shared" si="1"/>
        <v>3324</v>
      </c>
      <c r="S61" s="120"/>
      <c r="T61" s="247"/>
      <c r="U61" s="247"/>
      <c r="V61" s="247"/>
    </row>
    <row r="62" spans="1:22" ht="17.25" customHeight="1" x14ac:dyDescent="0.25">
      <c r="A62" s="73" t="s">
        <v>78</v>
      </c>
      <c r="B62" s="11" t="s">
        <v>30</v>
      </c>
      <c r="C62" s="7">
        <v>55401</v>
      </c>
      <c r="D62" s="16">
        <v>57800</v>
      </c>
      <c r="E62" s="41">
        <v>45800</v>
      </c>
      <c r="F62" s="46">
        <v>57800</v>
      </c>
      <c r="G62" s="40">
        <v>57800</v>
      </c>
      <c r="H62" s="25">
        <f t="shared" si="2"/>
        <v>916</v>
      </c>
      <c r="I62" s="25">
        <f t="shared" si="14"/>
        <v>92</v>
      </c>
      <c r="J62" s="26">
        <f t="shared" si="12"/>
        <v>1008</v>
      </c>
      <c r="K62" s="25">
        <f t="shared" si="4"/>
        <v>3206</v>
      </c>
      <c r="L62" s="25">
        <f t="shared" si="5"/>
        <v>321</v>
      </c>
      <c r="M62" s="25">
        <f t="shared" si="6"/>
        <v>46</v>
      </c>
      <c r="N62" s="25">
        <f t="shared" si="7"/>
        <v>12</v>
      </c>
      <c r="O62" s="26">
        <f t="shared" si="11"/>
        <v>3585</v>
      </c>
      <c r="P62" s="27">
        <f t="shared" si="9"/>
        <v>813</v>
      </c>
      <c r="Q62" s="27">
        <f t="shared" si="10"/>
        <v>2570</v>
      </c>
      <c r="R62" s="82">
        <f t="shared" si="1"/>
        <v>3468</v>
      </c>
      <c r="S62" s="120"/>
      <c r="T62" s="247"/>
      <c r="U62" s="247"/>
      <c r="V62" s="247"/>
    </row>
    <row r="63" spans="1:22" ht="17.25" customHeight="1" x14ac:dyDescent="0.25">
      <c r="A63" s="73" t="s">
        <v>79</v>
      </c>
      <c r="B63" s="11" t="s">
        <v>31</v>
      </c>
      <c r="C63" s="7">
        <v>57801</v>
      </c>
      <c r="D63" s="16">
        <v>60800</v>
      </c>
      <c r="E63" s="41">
        <v>45800</v>
      </c>
      <c r="F63" s="46">
        <v>60800</v>
      </c>
      <c r="G63" s="40">
        <v>60800</v>
      </c>
      <c r="H63" s="25">
        <f t="shared" si="2"/>
        <v>916</v>
      </c>
      <c r="I63" s="25">
        <f t="shared" si="14"/>
        <v>92</v>
      </c>
      <c r="J63" s="26">
        <f t="shared" si="12"/>
        <v>1008</v>
      </c>
      <c r="K63" s="25">
        <f t="shared" si="4"/>
        <v>3206</v>
      </c>
      <c r="L63" s="25">
        <f t="shared" si="5"/>
        <v>321</v>
      </c>
      <c r="M63" s="25">
        <f t="shared" si="6"/>
        <v>46</v>
      </c>
      <c r="N63" s="25">
        <f t="shared" si="7"/>
        <v>12</v>
      </c>
      <c r="O63" s="26">
        <f t="shared" si="11"/>
        <v>3585</v>
      </c>
      <c r="P63" s="27">
        <f t="shared" si="9"/>
        <v>855</v>
      </c>
      <c r="Q63" s="27">
        <f t="shared" si="10"/>
        <v>2703</v>
      </c>
      <c r="R63" s="82">
        <f t="shared" si="1"/>
        <v>3648</v>
      </c>
      <c r="S63" s="120"/>
      <c r="T63" s="247"/>
      <c r="U63" s="247"/>
      <c r="V63" s="247"/>
    </row>
    <row r="64" spans="1:22" ht="17.25" customHeight="1" x14ac:dyDescent="0.25">
      <c r="A64" s="73" t="s">
        <v>80</v>
      </c>
      <c r="B64" s="11" t="s">
        <v>32</v>
      </c>
      <c r="C64" s="7">
        <v>60801</v>
      </c>
      <c r="D64" s="16">
        <v>63800</v>
      </c>
      <c r="E64" s="41">
        <v>45800</v>
      </c>
      <c r="F64" s="46">
        <v>63800</v>
      </c>
      <c r="G64" s="40">
        <v>63800</v>
      </c>
      <c r="H64" s="25">
        <f t="shared" si="2"/>
        <v>916</v>
      </c>
      <c r="I64" s="25">
        <f>ROUND(E64*$R$16*20%,0)</f>
        <v>92</v>
      </c>
      <c r="J64" s="26">
        <f t="shared" si="12"/>
        <v>1008</v>
      </c>
      <c r="K64" s="25">
        <f t="shared" si="4"/>
        <v>3206</v>
      </c>
      <c r="L64" s="25">
        <f t="shared" si="5"/>
        <v>321</v>
      </c>
      <c r="M64" s="25">
        <f t="shared" si="6"/>
        <v>46</v>
      </c>
      <c r="N64" s="25">
        <f t="shared" si="7"/>
        <v>12</v>
      </c>
      <c r="O64" s="26">
        <f t="shared" si="11"/>
        <v>3585</v>
      </c>
      <c r="P64" s="27">
        <f t="shared" si="9"/>
        <v>898</v>
      </c>
      <c r="Q64" s="27">
        <f t="shared" si="10"/>
        <v>2837</v>
      </c>
      <c r="R64" s="82">
        <f t="shared" si="1"/>
        <v>3828</v>
      </c>
      <c r="S64" s="120"/>
      <c r="T64" s="247"/>
      <c r="U64" s="247"/>
      <c r="V64" s="247"/>
    </row>
    <row r="65" spans="1:22" ht="17.25" customHeight="1" x14ac:dyDescent="0.25">
      <c r="A65" s="73" t="s">
        <v>81</v>
      </c>
      <c r="B65" s="11" t="s">
        <v>33</v>
      </c>
      <c r="C65" s="7">
        <v>63801</v>
      </c>
      <c r="D65" s="16">
        <v>66800</v>
      </c>
      <c r="E65" s="41">
        <v>45800</v>
      </c>
      <c r="F65" s="46">
        <v>66800</v>
      </c>
      <c r="G65" s="40">
        <v>66800</v>
      </c>
      <c r="H65" s="25">
        <f t="shared" si="2"/>
        <v>916</v>
      </c>
      <c r="I65" s="25">
        <f t="shared" si="14"/>
        <v>92</v>
      </c>
      <c r="J65" s="26">
        <f t="shared" si="12"/>
        <v>1008</v>
      </c>
      <c r="K65" s="25">
        <f t="shared" si="4"/>
        <v>3206</v>
      </c>
      <c r="L65" s="25">
        <f t="shared" si="5"/>
        <v>321</v>
      </c>
      <c r="M65" s="25">
        <f t="shared" si="6"/>
        <v>46</v>
      </c>
      <c r="N65" s="25">
        <f t="shared" si="7"/>
        <v>12</v>
      </c>
      <c r="O65" s="26">
        <f t="shared" si="11"/>
        <v>3585</v>
      </c>
      <c r="P65" s="27">
        <f t="shared" si="9"/>
        <v>940</v>
      </c>
      <c r="Q65" s="27">
        <f t="shared" si="10"/>
        <v>2970</v>
      </c>
      <c r="R65" s="82">
        <f t="shared" si="1"/>
        <v>4008</v>
      </c>
      <c r="S65" s="120"/>
      <c r="T65" s="247"/>
      <c r="U65" s="247"/>
      <c r="V65" s="247"/>
    </row>
    <row r="66" spans="1:22" ht="17.25" customHeight="1" x14ac:dyDescent="0.25">
      <c r="A66" s="73" t="s">
        <v>82</v>
      </c>
      <c r="B66" s="11" t="s">
        <v>34</v>
      </c>
      <c r="C66" s="7">
        <v>66801</v>
      </c>
      <c r="D66" s="16">
        <v>69800</v>
      </c>
      <c r="E66" s="41">
        <v>45800</v>
      </c>
      <c r="F66" s="46">
        <v>69800</v>
      </c>
      <c r="G66" s="40">
        <v>69800</v>
      </c>
      <c r="H66" s="25">
        <f t="shared" si="2"/>
        <v>916</v>
      </c>
      <c r="I66" s="25">
        <f t="shared" si="14"/>
        <v>92</v>
      </c>
      <c r="J66" s="26">
        <f t="shared" si="12"/>
        <v>1008</v>
      </c>
      <c r="K66" s="25">
        <f t="shared" si="4"/>
        <v>3206</v>
      </c>
      <c r="L66" s="25">
        <f t="shared" si="5"/>
        <v>321</v>
      </c>
      <c r="M66" s="25">
        <f t="shared" si="6"/>
        <v>46</v>
      </c>
      <c r="N66" s="25">
        <f t="shared" si="7"/>
        <v>12</v>
      </c>
      <c r="O66" s="26">
        <f t="shared" si="11"/>
        <v>3585</v>
      </c>
      <c r="P66" s="27">
        <f t="shared" si="9"/>
        <v>982</v>
      </c>
      <c r="Q66" s="27">
        <f t="shared" si="10"/>
        <v>3103</v>
      </c>
      <c r="R66" s="82">
        <f t="shared" si="1"/>
        <v>4188</v>
      </c>
      <c r="S66" s="120"/>
      <c r="T66" s="247"/>
      <c r="U66" s="247"/>
      <c r="V66" s="247"/>
    </row>
    <row r="67" spans="1:22" ht="17.25" customHeight="1" x14ac:dyDescent="0.25">
      <c r="A67" s="73" t="s">
        <v>83</v>
      </c>
      <c r="B67" s="11" t="s">
        <v>35</v>
      </c>
      <c r="C67" s="7">
        <v>69801</v>
      </c>
      <c r="D67" s="16">
        <v>72800</v>
      </c>
      <c r="E67" s="41">
        <v>45800</v>
      </c>
      <c r="F67" s="46">
        <v>72800</v>
      </c>
      <c r="G67" s="40">
        <v>72800</v>
      </c>
      <c r="H67" s="25">
        <f t="shared" si="2"/>
        <v>916</v>
      </c>
      <c r="I67" s="25">
        <f t="shared" si="14"/>
        <v>92</v>
      </c>
      <c r="J67" s="26">
        <f t="shared" si="12"/>
        <v>1008</v>
      </c>
      <c r="K67" s="25">
        <f t="shared" si="4"/>
        <v>3206</v>
      </c>
      <c r="L67" s="25">
        <f t="shared" si="5"/>
        <v>321</v>
      </c>
      <c r="M67" s="25">
        <f t="shared" si="6"/>
        <v>46</v>
      </c>
      <c r="N67" s="25">
        <f t="shared" si="7"/>
        <v>12</v>
      </c>
      <c r="O67" s="26">
        <f t="shared" si="11"/>
        <v>3585</v>
      </c>
      <c r="P67" s="27">
        <f t="shared" si="9"/>
        <v>1024</v>
      </c>
      <c r="Q67" s="27">
        <f t="shared" si="10"/>
        <v>3237</v>
      </c>
      <c r="R67" s="82">
        <f t="shared" si="1"/>
        <v>4368</v>
      </c>
      <c r="S67" s="120"/>
      <c r="T67" s="247"/>
      <c r="U67" s="247"/>
      <c r="V67" s="247"/>
    </row>
    <row r="68" spans="1:22" ht="17.25" customHeight="1" x14ac:dyDescent="0.25">
      <c r="A68" s="73" t="s">
        <v>84</v>
      </c>
      <c r="B68" s="11" t="s">
        <v>36</v>
      </c>
      <c r="C68" s="7">
        <v>72801</v>
      </c>
      <c r="D68" s="16">
        <v>76500</v>
      </c>
      <c r="E68" s="41">
        <v>45800</v>
      </c>
      <c r="F68" s="46">
        <v>76500</v>
      </c>
      <c r="G68" s="40">
        <v>76500</v>
      </c>
      <c r="H68" s="25">
        <f t="shared" si="2"/>
        <v>916</v>
      </c>
      <c r="I68" s="25">
        <f t="shared" si="14"/>
        <v>92</v>
      </c>
      <c r="J68" s="26">
        <f t="shared" si="12"/>
        <v>1008</v>
      </c>
      <c r="K68" s="25">
        <f t="shared" si="4"/>
        <v>3206</v>
      </c>
      <c r="L68" s="25">
        <f t="shared" si="5"/>
        <v>321</v>
      </c>
      <c r="M68" s="25">
        <f t="shared" si="6"/>
        <v>46</v>
      </c>
      <c r="N68" s="25">
        <f t="shared" si="7"/>
        <v>12</v>
      </c>
      <c r="O68" s="26">
        <f t="shared" si="11"/>
        <v>3585</v>
      </c>
      <c r="P68" s="27">
        <f t="shared" si="9"/>
        <v>1076</v>
      </c>
      <c r="Q68" s="27">
        <f t="shared" si="10"/>
        <v>3401</v>
      </c>
      <c r="R68" s="82">
        <f t="shared" si="1"/>
        <v>4590</v>
      </c>
      <c r="S68" s="120"/>
      <c r="T68" s="247"/>
      <c r="U68" s="247"/>
      <c r="V68" s="247"/>
    </row>
    <row r="69" spans="1:22" ht="17.25" customHeight="1" x14ac:dyDescent="0.25">
      <c r="A69" s="73" t="s">
        <v>85</v>
      </c>
      <c r="B69" s="11" t="s">
        <v>37</v>
      </c>
      <c r="C69" s="7">
        <v>76501</v>
      </c>
      <c r="D69" s="16">
        <v>80200</v>
      </c>
      <c r="E69" s="41">
        <v>45800</v>
      </c>
      <c r="F69" s="46">
        <v>80200</v>
      </c>
      <c r="G69" s="40">
        <v>80200</v>
      </c>
      <c r="H69" s="25">
        <f t="shared" si="2"/>
        <v>916</v>
      </c>
      <c r="I69" s="25">
        <f t="shared" si="14"/>
        <v>92</v>
      </c>
      <c r="J69" s="26">
        <f t="shared" si="12"/>
        <v>1008</v>
      </c>
      <c r="K69" s="25">
        <f>ROUND(E69*$R$14*70%,0)</f>
        <v>3206</v>
      </c>
      <c r="L69" s="25">
        <f t="shared" si="5"/>
        <v>321</v>
      </c>
      <c r="M69" s="25">
        <f t="shared" si="6"/>
        <v>46</v>
      </c>
      <c r="N69" s="25">
        <f t="shared" si="7"/>
        <v>12</v>
      </c>
      <c r="O69" s="26">
        <f t="shared" si="11"/>
        <v>3585</v>
      </c>
      <c r="P69" s="27">
        <f t="shared" si="9"/>
        <v>1128</v>
      </c>
      <c r="Q69" s="27">
        <f t="shared" si="10"/>
        <v>3566</v>
      </c>
      <c r="R69" s="82">
        <f t="shared" si="1"/>
        <v>4812</v>
      </c>
      <c r="S69" s="120"/>
      <c r="T69" s="247"/>
      <c r="U69" s="247"/>
      <c r="V69" s="247"/>
    </row>
    <row r="70" spans="1:22" ht="17.25" customHeight="1" x14ac:dyDescent="0.25">
      <c r="A70" s="73" t="s">
        <v>86</v>
      </c>
      <c r="B70" s="11" t="s">
        <v>136</v>
      </c>
      <c r="C70" s="7">
        <v>80201</v>
      </c>
      <c r="D70" s="16">
        <v>83900</v>
      </c>
      <c r="E70" s="41">
        <v>45800</v>
      </c>
      <c r="F70" s="46">
        <v>83900</v>
      </c>
      <c r="G70" s="40">
        <v>83900</v>
      </c>
      <c r="H70" s="25">
        <f t="shared" si="2"/>
        <v>916</v>
      </c>
      <c r="I70" s="25">
        <f>ROUND(E70*$R$16*20%,0)</f>
        <v>92</v>
      </c>
      <c r="J70" s="26">
        <f t="shared" si="12"/>
        <v>1008</v>
      </c>
      <c r="K70" s="25">
        <f t="shared" si="4"/>
        <v>3206</v>
      </c>
      <c r="L70" s="25">
        <f t="shared" si="5"/>
        <v>321</v>
      </c>
      <c r="M70" s="25">
        <f t="shared" si="6"/>
        <v>46</v>
      </c>
      <c r="N70" s="25">
        <f t="shared" si="7"/>
        <v>12</v>
      </c>
      <c r="O70" s="26">
        <f t="shared" si="11"/>
        <v>3585</v>
      </c>
      <c r="P70" s="27">
        <f t="shared" si="9"/>
        <v>1180</v>
      </c>
      <c r="Q70" s="27">
        <f t="shared" si="10"/>
        <v>3730</v>
      </c>
      <c r="R70" s="82">
        <f t="shared" si="1"/>
        <v>5034</v>
      </c>
      <c r="S70" s="120"/>
      <c r="T70" s="247"/>
      <c r="U70" s="247"/>
      <c r="V70" s="247"/>
    </row>
    <row r="71" spans="1:22" ht="17.25" customHeight="1" x14ac:dyDescent="0.25">
      <c r="A71" s="73" t="s">
        <v>87</v>
      </c>
      <c r="B71" s="11" t="s">
        <v>38</v>
      </c>
      <c r="C71" s="7">
        <v>83901</v>
      </c>
      <c r="D71" s="16">
        <v>87600</v>
      </c>
      <c r="E71" s="41">
        <v>45800</v>
      </c>
      <c r="F71" s="46">
        <v>87600</v>
      </c>
      <c r="G71" s="40">
        <v>87600</v>
      </c>
      <c r="H71" s="25">
        <f t="shared" si="2"/>
        <v>916</v>
      </c>
      <c r="I71" s="25">
        <f t="shared" si="14"/>
        <v>92</v>
      </c>
      <c r="J71" s="26">
        <f t="shared" si="12"/>
        <v>1008</v>
      </c>
      <c r="K71" s="25">
        <f t="shared" si="4"/>
        <v>3206</v>
      </c>
      <c r="L71" s="25">
        <f t="shared" si="5"/>
        <v>321</v>
      </c>
      <c r="M71" s="25">
        <f t="shared" si="6"/>
        <v>46</v>
      </c>
      <c r="N71" s="25">
        <f t="shared" si="7"/>
        <v>12</v>
      </c>
      <c r="O71" s="26">
        <f t="shared" si="11"/>
        <v>3585</v>
      </c>
      <c r="P71" s="27">
        <f t="shared" si="9"/>
        <v>1233</v>
      </c>
      <c r="Q71" s="27">
        <f t="shared" si="10"/>
        <v>3895</v>
      </c>
      <c r="R71" s="82">
        <f t="shared" si="1"/>
        <v>5256</v>
      </c>
      <c r="S71" s="120"/>
      <c r="T71" s="247"/>
      <c r="U71" s="247"/>
      <c r="V71" s="247"/>
    </row>
    <row r="72" spans="1:22" ht="17.25" customHeight="1" x14ac:dyDescent="0.25">
      <c r="A72" s="73" t="s">
        <v>88</v>
      </c>
      <c r="B72" s="11" t="s">
        <v>39</v>
      </c>
      <c r="C72" s="7">
        <v>87601</v>
      </c>
      <c r="D72" s="16">
        <v>92100</v>
      </c>
      <c r="E72" s="41">
        <v>45800</v>
      </c>
      <c r="F72" s="46">
        <v>92100</v>
      </c>
      <c r="G72" s="40">
        <v>92100</v>
      </c>
      <c r="H72" s="25">
        <f t="shared" si="2"/>
        <v>916</v>
      </c>
      <c r="I72" s="25">
        <f t="shared" si="14"/>
        <v>92</v>
      </c>
      <c r="J72" s="26">
        <f t="shared" si="12"/>
        <v>1008</v>
      </c>
      <c r="K72" s="25">
        <f t="shared" si="4"/>
        <v>3206</v>
      </c>
      <c r="L72" s="25">
        <f t="shared" si="5"/>
        <v>321</v>
      </c>
      <c r="M72" s="25">
        <f t="shared" si="6"/>
        <v>46</v>
      </c>
      <c r="N72" s="25">
        <f t="shared" si="7"/>
        <v>12</v>
      </c>
      <c r="O72" s="26">
        <f t="shared" si="11"/>
        <v>3585</v>
      </c>
      <c r="P72" s="27">
        <f t="shared" si="9"/>
        <v>1296</v>
      </c>
      <c r="Q72" s="27">
        <f t="shared" si="10"/>
        <v>4095</v>
      </c>
      <c r="R72" s="82">
        <f t="shared" si="1"/>
        <v>5526</v>
      </c>
      <c r="S72" s="120"/>
      <c r="T72" s="247"/>
      <c r="U72" s="247"/>
      <c r="V72" s="247"/>
    </row>
    <row r="73" spans="1:22" ht="17.25" customHeight="1" x14ac:dyDescent="0.25">
      <c r="A73" s="73" t="s">
        <v>89</v>
      </c>
      <c r="B73" s="11" t="s">
        <v>40</v>
      </c>
      <c r="C73" s="7">
        <v>92101</v>
      </c>
      <c r="D73" s="16">
        <v>96600</v>
      </c>
      <c r="E73" s="41">
        <v>45800</v>
      </c>
      <c r="F73" s="46">
        <v>96600</v>
      </c>
      <c r="G73" s="40">
        <v>96600</v>
      </c>
      <c r="H73" s="25">
        <f t="shared" si="2"/>
        <v>916</v>
      </c>
      <c r="I73" s="25">
        <f t="shared" si="14"/>
        <v>92</v>
      </c>
      <c r="J73" s="26">
        <f t="shared" si="12"/>
        <v>1008</v>
      </c>
      <c r="K73" s="25">
        <f t="shared" si="4"/>
        <v>3206</v>
      </c>
      <c r="L73" s="25">
        <f t="shared" si="5"/>
        <v>321</v>
      </c>
      <c r="M73" s="25">
        <f t="shared" si="6"/>
        <v>46</v>
      </c>
      <c r="N73" s="25">
        <f t="shared" si="7"/>
        <v>12</v>
      </c>
      <c r="O73" s="26">
        <f t="shared" si="11"/>
        <v>3585</v>
      </c>
      <c r="P73" s="27">
        <f t="shared" si="9"/>
        <v>1359</v>
      </c>
      <c r="Q73" s="27">
        <f t="shared" si="10"/>
        <v>4295</v>
      </c>
      <c r="R73" s="82">
        <f t="shared" si="1"/>
        <v>5796</v>
      </c>
      <c r="S73" s="120"/>
      <c r="T73" s="247"/>
      <c r="U73" s="247"/>
      <c r="V73" s="247"/>
    </row>
    <row r="74" spans="1:22" ht="17.25" customHeight="1" x14ac:dyDescent="0.25">
      <c r="A74" s="73" t="s">
        <v>90</v>
      </c>
      <c r="B74" s="11" t="s">
        <v>41</v>
      </c>
      <c r="C74" s="7">
        <v>96601</v>
      </c>
      <c r="D74" s="16">
        <v>101100</v>
      </c>
      <c r="E74" s="41">
        <v>45800</v>
      </c>
      <c r="F74" s="46">
        <v>101100</v>
      </c>
      <c r="G74" s="40">
        <v>101100</v>
      </c>
      <c r="H74" s="25">
        <f t="shared" si="2"/>
        <v>916</v>
      </c>
      <c r="I74" s="25">
        <f t="shared" si="14"/>
        <v>92</v>
      </c>
      <c r="J74" s="26">
        <f t="shared" si="12"/>
        <v>1008</v>
      </c>
      <c r="K74" s="25">
        <f t="shared" si="4"/>
        <v>3206</v>
      </c>
      <c r="L74" s="25">
        <f t="shared" si="5"/>
        <v>321</v>
      </c>
      <c r="M74" s="25">
        <f t="shared" si="6"/>
        <v>46</v>
      </c>
      <c r="N74" s="25">
        <f t="shared" si="7"/>
        <v>12</v>
      </c>
      <c r="O74" s="26">
        <f t="shared" si="11"/>
        <v>3585</v>
      </c>
      <c r="P74" s="27">
        <f t="shared" si="9"/>
        <v>1422</v>
      </c>
      <c r="Q74" s="27">
        <f t="shared" si="10"/>
        <v>4495</v>
      </c>
      <c r="R74" s="82">
        <f t="shared" si="1"/>
        <v>6066</v>
      </c>
      <c r="S74" s="120"/>
      <c r="T74" s="247"/>
      <c r="U74" s="247"/>
      <c r="V74" s="247"/>
    </row>
    <row r="75" spans="1:22" ht="17.25" customHeight="1" x14ac:dyDescent="0.25">
      <c r="A75" s="73" t="s">
        <v>91</v>
      </c>
      <c r="B75" s="11" t="s">
        <v>137</v>
      </c>
      <c r="C75" s="7">
        <v>101101</v>
      </c>
      <c r="D75" s="16">
        <v>105600</v>
      </c>
      <c r="E75" s="41">
        <v>45800</v>
      </c>
      <c r="F75" s="46">
        <v>105600</v>
      </c>
      <c r="G75" s="40">
        <v>105600</v>
      </c>
      <c r="H75" s="25">
        <f t="shared" si="2"/>
        <v>916</v>
      </c>
      <c r="I75" s="25">
        <f t="shared" si="14"/>
        <v>92</v>
      </c>
      <c r="J75" s="26">
        <f t="shared" si="12"/>
        <v>1008</v>
      </c>
      <c r="K75" s="25">
        <f>ROUND(E75*$R$14*70%,0)</f>
        <v>3206</v>
      </c>
      <c r="L75" s="25">
        <f t="shared" si="5"/>
        <v>321</v>
      </c>
      <c r="M75" s="25">
        <f t="shared" si="6"/>
        <v>46</v>
      </c>
      <c r="N75" s="25">
        <f t="shared" si="7"/>
        <v>12</v>
      </c>
      <c r="O75" s="26">
        <f t="shared" si="11"/>
        <v>3585</v>
      </c>
      <c r="P75" s="27">
        <f t="shared" si="9"/>
        <v>1486</v>
      </c>
      <c r="Q75" s="27">
        <f t="shared" si="10"/>
        <v>4695</v>
      </c>
      <c r="R75" s="82">
        <f t="shared" si="1"/>
        <v>6336</v>
      </c>
      <c r="S75" s="120"/>
      <c r="T75" s="247"/>
      <c r="U75" s="247"/>
      <c r="V75" s="247"/>
    </row>
    <row r="76" spans="1:22" ht="17.25" customHeight="1" x14ac:dyDescent="0.25">
      <c r="A76" s="73" t="s">
        <v>92</v>
      </c>
      <c r="B76" s="11" t="s">
        <v>42</v>
      </c>
      <c r="C76" s="7">
        <v>105601</v>
      </c>
      <c r="D76" s="16">
        <v>110100</v>
      </c>
      <c r="E76" s="41">
        <v>45800</v>
      </c>
      <c r="F76" s="46">
        <v>110100</v>
      </c>
      <c r="G76" s="40">
        <v>110100</v>
      </c>
      <c r="H76" s="25">
        <f t="shared" si="2"/>
        <v>916</v>
      </c>
      <c r="I76" s="25">
        <f t="shared" si="14"/>
        <v>92</v>
      </c>
      <c r="J76" s="26">
        <f t="shared" si="12"/>
        <v>1008</v>
      </c>
      <c r="K76" s="25">
        <f t="shared" si="4"/>
        <v>3206</v>
      </c>
      <c r="L76" s="25">
        <f t="shared" si="5"/>
        <v>321</v>
      </c>
      <c r="M76" s="25">
        <f t="shared" si="6"/>
        <v>46</v>
      </c>
      <c r="N76" s="25">
        <f t="shared" si="7"/>
        <v>12</v>
      </c>
      <c r="O76" s="26">
        <f t="shared" si="11"/>
        <v>3585</v>
      </c>
      <c r="P76" s="27">
        <f t="shared" si="9"/>
        <v>1549</v>
      </c>
      <c r="Q76" s="27">
        <f t="shared" si="10"/>
        <v>4895</v>
      </c>
      <c r="R76" s="82">
        <f t="shared" si="1"/>
        <v>6606</v>
      </c>
      <c r="S76" s="120"/>
      <c r="T76" s="247"/>
      <c r="U76" s="247"/>
      <c r="V76" s="247"/>
    </row>
    <row r="77" spans="1:22" ht="17.25" customHeight="1" x14ac:dyDescent="0.25">
      <c r="A77" s="73" t="s">
        <v>93</v>
      </c>
      <c r="B77" s="11" t="s">
        <v>43</v>
      </c>
      <c r="C77" s="7">
        <v>110101</v>
      </c>
      <c r="D77" s="16">
        <v>115500</v>
      </c>
      <c r="E77" s="41">
        <v>45800</v>
      </c>
      <c r="F77" s="46">
        <v>115500</v>
      </c>
      <c r="G77" s="40">
        <v>115500</v>
      </c>
      <c r="H77" s="25">
        <f t="shared" si="2"/>
        <v>916</v>
      </c>
      <c r="I77" s="25">
        <f t="shared" si="14"/>
        <v>92</v>
      </c>
      <c r="J77" s="26">
        <f t="shared" si="12"/>
        <v>1008</v>
      </c>
      <c r="K77" s="25">
        <f t="shared" si="4"/>
        <v>3206</v>
      </c>
      <c r="L77" s="25">
        <f t="shared" si="5"/>
        <v>321</v>
      </c>
      <c r="M77" s="25">
        <f t="shared" si="6"/>
        <v>46</v>
      </c>
      <c r="N77" s="25">
        <f t="shared" si="7"/>
        <v>12</v>
      </c>
      <c r="O77" s="26">
        <f t="shared" si="11"/>
        <v>3585</v>
      </c>
      <c r="P77" s="27">
        <f t="shared" si="9"/>
        <v>1625</v>
      </c>
      <c r="Q77" s="27">
        <f t="shared" si="10"/>
        <v>5135</v>
      </c>
      <c r="R77" s="82">
        <f t="shared" si="1"/>
        <v>6930</v>
      </c>
      <c r="S77" s="120"/>
      <c r="T77" s="247"/>
      <c r="U77" s="247"/>
      <c r="V77" s="247"/>
    </row>
    <row r="78" spans="1:22" ht="17.25" customHeight="1" x14ac:dyDescent="0.25">
      <c r="A78" s="73" t="s">
        <v>94</v>
      </c>
      <c r="B78" s="11" t="s">
        <v>44</v>
      </c>
      <c r="C78" s="7">
        <v>115501</v>
      </c>
      <c r="D78" s="16">
        <v>120900</v>
      </c>
      <c r="E78" s="41">
        <v>45800</v>
      </c>
      <c r="F78" s="46">
        <v>120900</v>
      </c>
      <c r="G78" s="40">
        <v>120900</v>
      </c>
      <c r="H78" s="25">
        <f t="shared" si="2"/>
        <v>916</v>
      </c>
      <c r="I78" s="25">
        <f>ROUND(E78*$R$16*20%,0)</f>
        <v>92</v>
      </c>
      <c r="J78" s="26">
        <f t="shared" si="12"/>
        <v>1008</v>
      </c>
      <c r="K78" s="25">
        <f t="shared" si="4"/>
        <v>3206</v>
      </c>
      <c r="L78" s="25">
        <f t="shared" si="5"/>
        <v>321</v>
      </c>
      <c r="M78" s="25">
        <f t="shared" si="6"/>
        <v>46</v>
      </c>
      <c r="N78" s="25">
        <f t="shared" si="7"/>
        <v>12</v>
      </c>
      <c r="O78" s="26">
        <f t="shared" si="11"/>
        <v>3585</v>
      </c>
      <c r="P78" s="27">
        <f t="shared" si="9"/>
        <v>1701</v>
      </c>
      <c r="Q78" s="27">
        <f t="shared" si="10"/>
        <v>5375</v>
      </c>
      <c r="R78" s="82">
        <f t="shared" si="1"/>
        <v>7254</v>
      </c>
      <c r="S78" s="120"/>
      <c r="T78" s="247"/>
      <c r="U78" s="247"/>
      <c r="V78" s="247"/>
    </row>
    <row r="79" spans="1:22" ht="17.25" customHeight="1" x14ac:dyDescent="0.25">
      <c r="A79" s="73" t="s">
        <v>95</v>
      </c>
      <c r="B79" s="11" t="s">
        <v>45</v>
      </c>
      <c r="C79" s="7">
        <v>120901</v>
      </c>
      <c r="D79" s="16">
        <v>126300</v>
      </c>
      <c r="E79" s="41">
        <v>45800</v>
      </c>
      <c r="F79" s="46">
        <v>126300</v>
      </c>
      <c r="G79" s="40">
        <v>126300</v>
      </c>
      <c r="H79" s="25">
        <f t="shared" si="2"/>
        <v>916</v>
      </c>
      <c r="I79" s="25">
        <f t="shared" ref="I79:I89" si="15">ROUND(E79*$R$16*20%,0)</f>
        <v>92</v>
      </c>
      <c r="J79" s="26">
        <f t="shared" si="12"/>
        <v>1008</v>
      </c>
      <c r="K79" s="25">
        <f t="shared" si="4"/>
        <v>3206</v>
      </c>
      <c r="L79" s="25">
        <f t="shared" si="5"/>
        <v>321</v>
      </c>
      <c r="M79" s="25">
        <f t="shared" si="6"/>
        <v>46</v>
      </c>
      <c r="N79" s="25">
        <f t="shared" si="7"/>
        <v>12</v>
      </c>
      <c r="O79" s="26">
        <f t="shared" si="11"/>
        <v>3585</v>
      </c>
      <c r="P79" s="27">
        <f t="shared" si="9"/>
        <v>1777</v>
      </c>
      <c r="Q79" s="27">
        <f t="shared" si="10"/>
        <v>5615</v>
      </c>
      <c r="R79" s="82">
        <f t="shared" si="1"/>
        <v>7578</v>
      </c>
      <c r="S79" s="120"/>
      <c r="T79" s="247"/>
      <c r="U79" s="247"/>
      <c r="V79" s="247"/>
    </row>
    <row r="80" spans="1:22" ht="17.25" customHeight="1" x14ac:dyDescent="0.25">
      <c r="A80" s="73" t="s">
        <v>96</v>
      </c>
      <c r="B80" s="11" t="s">
        <v>46</v>
      </c>
      <c r="C80" s="7">
        <v>126301</v>
      </c>
      <c r="D80" s="16">
        <v>131700</v>
      </c>
      <c r="E80" s="41">
        <v>45800</v>
      </c>
      <c r="F80" s="46">
        <v>131700</v>
      </c>
      <c r="G80" s="40">
        <v>131700</v>
      </c>
      <c r="H80" s="25">
        <f t="shared" si="2"/>
        <v>916</v>
      </c>
      <c r="I80" s="25">
        <f t="shared" si="15"/>
        <v>92</v>
      </c>
      <c r="J80" s="26">
        <f t="shared" si="12"/>
        <v>1008</v>
      </c>
      <c r="K80" s="25">
        <f t="shared" si="4"/>
        <v>3206</v>
      </c>
      <c r="L80" s="25">
        <f t="shared" si="5"/>
        <v>321</v>
      </c>
      <c r="M80" s="25">
        <f t="shared" si="6"/>
        <v>46</v>
      </c>
      <c r="N80" s="25">
        <f t="shared" si="7"/>
        <v>12</v>
      </c>
      <c r="O80" s="26">
        <f t="shared" si="11"/>
        <v>3585</v>
      </c>
      <c r="P80" s="27">
        <f t="shared" si="9"/>
        <v>1853</v>
      </c>
      <c r="Q80" s="27">
        <f t="shared" si="10"/>
        <v>5856</v>
      </c>
      <c r="R80" s="82">
        <f t="shared" si="1"/>
        <v>7902</v>
      </c>
      <c r="S80" s="120"/>
      <c r="T80" s="247"/>
      <c r="U80" s="247"/>
      <c r="V80" s="247"/>
    </row>
    <row r="81" spans="1:22" ht="17.25" customHeight="1" x14ac:dyDescent="0.25">
      <c r="A81" s="73" t="s">
        <v>97</v>
      </c>
      <c r="B81" s="11" t="s">
        <v>47</v>
      </c>
      <c r="C81" s="7">
        <v>131701</v>
      </c>
      <c r="D81" s="16">
        <v>137100</v>
      </c>
      <c r="E81" s="41">
        <v>45800</v>
      </c>
      <c r="F81" s="46">
        <v>137100</v>
      </c>
      <c r="G81" s="40">
        <v>137100</v>
      </c>
      <c r="H81" s="25">
        <f t="shared" si="2"/>
        <v>916</v>
      </c>
      <c r="I81" s="25">
        <f t="shared" si="15"/>
        <v>92</v>
      </c>
      <c r="J81" s="26">
        <f t="shared" si="12"/>
        <v>1008</v>
      </c>
      <c r="K81" s="25">
        <f t="shared" si="4"/>
        <v>3206</v>
      </c>
      <c r="L81" s="25">
        <f t="shared" si="5"/>
        <v>321</v>
      </c>
      <c r="M81" s="25">
        <f t="shared" si="6"/>
        <v>46</v>
      </c>
      <c r="N81" s="25">
        <f t="shared" si="7"/>
        <v>12</v>
      </c>
      <c r="O81" s="26">
        <f t="shared" si="11"/>
        <v>3585</v>
      </c>
      <c r="P81" s="27">
        <f t="shared" si="9"/>
        <v>1929</v>
      </c>
      <c r="Q81" s="27">
        <f t="shared" si="10"/>
        <v>6096</v>
      </c>
      <c r="R81" s="82">
        <f t="shared" si="1"/>
        <v>8226</v>
      </c>
      <c r="S81" s="120"/>
      <c r="T81" s="247"/>
      <c r="U81" s="247"/>
      <c r="V81" s="247"/>
    </row>
    <row r="82" spans="1:22" ht="17.25" customHeight="1" x14ac:dyDescent="0.25">
      <c r="A82" s="73" t="s">
        <v>98</v>
      </c>
      <c r="B82" s="11" t="s">
        <v>48</v>
      </c>
      <c r="C82" s="7">
        <v>137101</v>
      </c>
      <c r="D82" s="16">
        <v>142500</v>
      </c>
      <c r="E82" s="41">
        <v>45800</v>
      </c>
      <c r="F82" s="46">
        <v>142500</v>
      </c>
      <c r="G82" s="40">
        <v>142500</v>
      </c>
      <c r="H82" s="25">
        <f t="shared" si="2"/>
        <v>916</v>
      </c>
      <c r="I82" s="25">
        <f t="shared" si="15"/>
        <v>92</v>
      </c>
      <c r="J82" s="26">
        <f t="shared" si="12"/>
        <v>1008</v>
      </c>
      <c r="K82" s="25">
        <f t="shared" si="4"/>
        <v>3206</v>
      </c>
      <c r="L82" s="25">
        <f t="shared" si="5"/>
        <v>321</v>
      </c>
      <c r="M82" s="25">
        <f t="shared" si="6"/>
        <v>46</v>
      </c>
      <c r="N82" s="25">
        <f t="shared" si="7"/>
        <v>12</v>
      </c>
      <c r="O82" s="26">
        <f t="shared" si="11"/>
        <v>3585</v>
      </c>
      <c r="P82" s="27">
        <f t="shared" si="9"/>
        <v>2005</v>
      </c>
      <c r="Q82" s="27">
        <f t="shared" si="10"/>
        <v>6336</v>
      </c>
      <c r="R82" s="82">
        <f t="shared" si="1"/>
        <v>8550</v>
      </c>
      <c r="S82" s="120"/>
      <c r="T82" s="247"/>
      <c r="U82" s="247"/>
      <c r="V82" s="247"/>
    </row>
    <row r="83" spans="1:22" ht="17.25" customHeight="1" x14ac:dyDescent="0.25">
      <c r="A83" s="73" t="s">
        <v>99</v>
      </c>
      <c r="B83" s="11" t="s">
        <v>49</v>
      </c>
      <c r="C83" s="7">
        <v>142501</v>
      </c>
      <c r="D83" s="16">
        <v>147900</v>
      </c>
      <c r="E83" s="41">
        <v>45800</v>
      </c>
      <c r="F83" s="46">
        <v>147900</v>
      </c>
      <c r="G83" s="40">
        <v>147900</v>
      </c>
      <c r="H83" s="25">
        <f t="shared" si="2"/>
        <v>916</v>
      </c>
      <c r="I83" s="25">
        <f t="shared" si="15"/>
        <v>92</v>
      </c>
      <c r="J83" s="26">
        <f t="shared" si="12"/>
        <v>1008</v>
      </c>
      <c r="K83" s="25">
        <f t="shared" si="4"/>
        <v>3206</v>
      </c>
      <c r="L83" s="25">
        <f t="shared" si="5"/>
        <v>321</v>
      </c>
      <c r="M83" s="25">
        <f t="shared" si="6"/>
        <v>46</v>
      </c>
      <c r="N83" s="25">
        <f t="shared" si="7"/>
        <v>12</v>
      </c>
      <c r="O83" s="26">
        <f t="shared" si="11"/>
        <v>3585</v>
      </c>
      <c r="P83" s="27">
        <f t="shared" si="9"/>
        <v>2081</v>
      </c>
      <c r="Q83" s="27">
        <f t="shared" si="10"/>
        <v>6576</v>
      </c>
      <c r="R83" s="82">
        <f t="shared" si="1"/>
        <v>8874</v>
      </c>
      <c r="S83" s="120"/>
      <c r="T83" s="247"/>
      <c r="U83" s="247"/>
      <c r="V83" s="247"/>
    </row>
    <row r="84" spans="1:22" ht="17.25" customHeight="1" x14ac:dyDescent="0.25">
      <c r="A84" s="73" t="s">
        <v>100</v>
      </c>
      <c r="B84" s="10" t="s">
        <v>50</v>
      </c>
      <c r="C84" s="4">
        <v>147901</v>
      </c>
      <c r="D84" s="17">
        <v>150000</v>
      </c>
      <c r="E84" s="49">
        <v>45800</v>
      </c>
      <c r="F84" s="50">
        <v>150000</v>
      </c>
      <c r="G84" s="43">
        <v>150000</v>
      </c>
      <c r="H84" s="28">
        <f t="shared" si="2"/>
        <v>916</v>
      </c>
      <c r="I84" s="28">
        <f t="shared" si="15"/>
        <v>92</v>
      </c>
      <c r="J84" s="29">
        <f t="shared" si="12"/>
        <v>1008</v>
      </c>
      <c r="K84" s="28">
        <f t="shared" si="4"/>
        <v>3206</v>
      </c>
      <c r="L84" s="28">
        <f t="shared" si="5"/>
        <v>321</v>
      </c>
      <c r="M84" s="28">
        <f t="shared" si="6"/>
        <v>46</v>
      </c>
      <c r="N84" s="28">
        <f t="shared" si="7"/>
        <v>12</v>
      </c>
      <c r="O84" s="29">
        <f t="shared" si="11"/>
        <v>3585</v>
      </c>
      <c r="P84" s="27">
        <f t="shared" si="9"/>
        <v>2111</v>
      </c>
      <c r="Q84" s="27">
        <f t="shared" si="10"/>
        <v>6669</v>
      </c>
      <c r="R84" s="83">
        <f t="shared" si="1"/>
        <v>9000</v>
      </c>
      <c r="S84" s="120"/>
      <c r="T84" s="247"/>
      <c r="U84" s="247"/>
      <c r="V84" s="247"/>
    </row>
    <row r="85" spans="1:22" s="5" customFormat="1" ht="17.25" customHeight="1" x14ac:dyDescent="0.25">
      <c r="A85" s="73" t="s">
        <v>101</v>
      </c>
      <c r="B85" s="11" t="s">
        <v>51</v>
      </c>
      <c r="C85" s="7">
        <v>150001</v>
      </c>
      <c r="D85" s="16">
        <v>156400</v>
      </c>
      <c r="E85" s="41">
        <v>45800</v>
      </c>
      <c r="F85" s="46">
        <v>156400</v>
      </c>
      <c r="G85" s="51">
        <v>150000</v>
      </c>
      <c r="H85" s="25">
        <f t="shared" si="2"/>
        <v>916</v>
      </c>
      <c r="I85" s="25">
        <f t="shared" si="15"/>
        <v>92</v>
      </c>
      <c r="J85" s="26">
        <f t="shared" si="12"/>
        <v>1008</v>
      </c>
      <c r="K85" s="25">
        <f t="shared" si="4"/>
        <v>3206</v>
      </c>
      <c r="L85" s="25">
        <f t="shared" si="5"/>
        <v>321</v>
      </c>
      <c r="M85" s="25">
        <f t="shared" si="6"/>
        <v>46</v>
      </c>
      <c r="N85" s="25">
        <f t="shared" si="7"/>
        <v>12</v>
      </c>
      <c r="O85" s="26">
        <f t="shared" si="11"/>
        <v>3585</v>
      </c>
      <c r="P85" s="27">
        <f t="shared" si="9"/>
        <v>2201</v>
      </c>
      <c r="Q85" s="27">
        <f t="shared" si="10"/>
        <v>6954</v>
      </c>
      <c r="R85" s="82">
        <f t="shared" si="1"/>
        <v>9000</v>
      </c>
      <c r="S85" s="120"/>
      <c r="T85" s="247"/>
      <c r="U85" s="247"/>
      <c r="V85" s="247"/>
    </row>
    <row r="86" spans="1:22" ht="17.25" customHeight="1" x14ac:dyDescent="0.25">
      <c r="A86" s="73" t="s">
        <v>102</v>
      </c>
      <c r="B86" s="11" t="s">
        <v>52</v>
      </c>
      <c r="C86" s="7">
        <v>156401</v>
      </c>
      <c r="D86" s="16">
        <v>162800</v>
      </c>
      <c r="E86" s="41">
        <v>45800</v>
      </c>
      <c r="F86" s="46">
        <v>162800</v>
      </c>
      <c r="G86" s="51">
        <v>150000</v>
      </c>
      <c r="H86" s="25">
        <f t="shared" si="2"/>
        <v>916</v>
      </c>
      <c r="I86" s="25">
        <f>ROUND(E86*$R$16*20%,0)</f>
        <v>92</v>
      </c>
      <c r="J86" s="26">
        <f t="shared" si="12"/>
        <v>1008</v>
      </c>
      <c r="K86" s="25">
        <f t="shared" si="4"/>
        <v>3206</v>
      </c>
      <c r="L86" s="25">
        <f t="shared" si="5"/>
        <v>321</v>
      </c>
      <c r="M86" s="25">
        <f t="shared" si="6"/>
        <v>46</v>
      </c>
      <c r="N86" s="25">
        <f t="shared" si="7"/>
        <v>12</v>
      </c>
      <c r="O86" s="26">
        <f t="shared" si="11"/>
        <v>3585</v>
      </c>
      <c r="P86" s="27">
        <f t="shared" si="9"/>
        <v>2291</v>
      </c>
      <c r="Q86" s="27">
        <f t="shared" si="10"/>
        <v>7238</v>
      </c>
      <c r="R86" s="82">
        <f t="shared" si="1"/>
        <v>9000</v>
      </c>
      <c r="S86" s="120"/>
      <c r="T86" s="247"/>
      <c r="U86" s="247"/>
      <c r="V86" s="247"/>
    </row>
    <row r="87" spans="1:22" ht="17.25" customHeight="1" x14ac:dyDescent="0.25">
      <c r="A87" s="73" t="s">
        <v>103</v>
      </c>
      <c r="B87" s="11" t="s">
        <v>53</v>
      </c>
      <c r="C87" s="7">
        <v>162801</v>
      </c>
      <c r="D87" s="16">
        <v>169200</v>
      </c>
      <c r="E87" s="41">
        <v>45800</v>
      </c>
      <c r="F87" s="46">
        <v>169200</v>
      </c>
      <c r="G87" s="51">
        <v>150000</v>
      </c>
      <c r="H87" s="25">
        <f t="shared" si="2"/>
        <v>916</v>
      </c>
      <c r="I87" s="25">
        <f t="shared" si="15"/>
        <v>92</v>
      </c>
      <c r="J87" s="26">
        <f t="shared" si="12"/>
        <v>1008</v>
      </c>
      <c r="K87" s="25">
        <f t="shared" si="4"/>
        <v>3206</v>
      </c>
      <c r="L87" s="25">
        <f t="shared" si="5"/>
        <v>321</v>
      </c>
      <c r="M87" s="25">
        <f t="shared" si="6"/>
        <v>46</v>
      </c>
      <c r="N87" s="25">
        <f t="shared" si="7"/>
        <v>12</v>
      </c>
      <c r="O87" s="26">
        <f t="shared" si="11"/>
        <v>3585</v>
      </c>
      <c r="P87" s="27">
        <f t="shared" si="9"/>
        <v>2381</v>
      </c>
      <c r="Q87" s="27">
        <f t="shared" si="10"/>
        <v>7523</v>
      </c>
      <c r="R87" s="82">
        <f t="shared" si="1"/>
        <v>9000</v>
      </c>
      <c r="S87" s="120"/>
      <c r="T87" s="247"/>
      <c r="U87" s="247"/>
      <c r="V87" s="247"/>
    </row>
    <row r="88" spans="1:22" ht="17.25" customHeight="1" x14ac:dyDescent="0.25">
      <c r="A88" s="73" t="s">
        <v>104</v>
      </c>
      <c r="B88" s="11" t="s">
        <v>54</v>
      </c>
      <c r="C88" s="7">
        <v>169201</v>
      </c>
      <c r="D88" s="16">
        <v>175600</v>
      </c>
      <c r="E88" s="41">
        <v>45800</v>
      </c>
      <c r="F88" s="46">
        <v>175600</v>
      </c>
      <c r="G88" s="51">
        <v>150000</v>
      </c>
      <c r="H88" s="25">
        <f>ROUND(E88*$R$14*20%,0)</f>
        <v>916</v>
      </c>
      <c r="I88" s="25">
        <f t="shared" si="15"/>
        <v>92</v>
      </c>
      <c r="J88" s="26">
        <f t="shared" si="12"/>
        <v>1008</v>
      </c>
      <c r="K88" s="25">
        <f>ROUND(E88*$R$14*70%,0)</f>
        <v>3206</v>
      </c>
      <c r="L88" s="25">
        <f>ROUND(E88*$R$16*70%,0)</f>
        <v>321</v>
      </c>
      <c r="M88" s="25">
        <f>ROUNDUP(E88*$Q$14,0)</f>
        <v>46</v>
      </c>
      <c r="N88" s="25">
        <f>ROUNDUP(E88*$Q$16,0)</f>
        <v>12</v>
      </c>
      <c r="O88" s="26">
        <f t="shared" si="11"/>
        <v>3585</v>
      </c>
      <c r="P88" s="27">
        <f>ROUND(F88*0.0469*0.3,0)</f>
        <v>2471</v>
      </c>
      <c r="Q88" s="27">
        <f>ROUND(F88*0.0469*0.6*1.58,0)</f>
        <v>7807</v>
      </c>
      <c r="R88" s="82">
        <f>ROUND(G88*6/100,0)</f>
        <v>9000</v>
      </c>
      <c r="S88" s="120"/>
      <c r="T88" s="247"/>
      <c r="U88" s="247"/>
      <c r="V88" s="247"/>
    </row>
    <row r="89" spans="1:22" ht="17.25" customHeight="1" thickBot="1" x14ac:dyDescent="0.3">
      <c r="A89" s="73" t="s">
        <v>105</v>
      </c>
      <c r="B89" s="18" t="s">
        <v>55</v>
      </c>
      <c r="C89" s="19">
        <v>175601</v>
      </c>
      <c r="D89" s="20">
        <v>182000</v>
      </c>
      <c r="E89" s="52">
        <v>45800</v>
      </c>
      <c r="F89" s="53">
        <v>182000</v>
      </c>
      <c r="G89" s="54">
        <v>150000</v>
      </c>
      <c r="H89" s="30">
        <f>ROUND(E89*$R$14*20%,0)</f>
        <v>916</v>
      </c>
      <c r="I89" s="30">
        <f t="shared" si="15"/>
        <v>92</v>
      </c>
      <c r="J89" s="31">
        <f t="shared" si="12"/>
        <v>1008</v>
      </c>
      <c r="K89" s="30">
        <f>ROUND(E89*$R$14*70%,0)</f>
        <v>3206</v>
      </c>
      <c r="L89" s="30">
        <f>ROUND(E89*$R$16*70%,0)</f>
        <v>321</v>
      </c>
      <c r="M89" s="30">
        <f>ROUNDUP(E89*$Q$14,0)</f>
        <v>46</v>
      </c>
      <c r="N89" s="30">
        <f>ROUNDUP(E89*$Q$16,0)</f>
        <v>12</v>
      </c>
      <c r="O89" s="31">
        <f t="shared" si="11"/>
        <v>3585</v>
      </c>
      <c r="P89" s="88">
        <f>ROUND(F89*0.0469*0.3,0)</f>
        <v>2561</v>
      </c>
      <c r="Q89" s="27">
        <f>ROUND(F89*0.0469*0.6*1.58,0)</f>
        <v>8092</v>
      </c>
      <c r="R89" s="87">
        <f>ROUND(G89*6/100,0)</f>
        <v>9000</v>
      </c>
      <c r="T89" s="247"/>
      <c r="U89" s="247"/>
      <c r="V89" s="247"/>
    </row>
    <row r="90" spans="1:22" s="34" customFormat="1" ht="14.45" customHeight="1" x14ac:dyDescent="0.2">
      <c r="A90" s="35" t="s">
        <v>124</v>
      </c>
      <c r="B90" s="39"/>
      <c r="S90" s="37"/>
      <c r="T90" s="247"/>
      <c r="U90" s="247"/>
      <c r="V90" s="247"/>
    </row>
    <row r="91" spans="1:22" s="34" customFormat="1" ht="14.45" customHeight="1" x14ac:dyDescent="0.2">
      <c r="A91" s="38"/>
      <c r="B91" s="39"/>
      <c r="T91" s="113"/>
      <c r="U91" s="113"/>
      <c r="V91" s="113"/>
    </row>
    <row r="92" spans="1:22" s="34" customFormat="1" ht="15.6" customHeight="1" x14ac:dyDescent="0.25">
      <c r="A92" s="38"/>
      <c r="B92" s="2"/>
      <c r="C92" s="21"/>
      <c r="D92" s="21"/>
      <c r="E92" s="22"/>
      <c r="F92" s="22"/>
      <c r="G92" s="22"/>
      <c r="H92" s="23"/>
      <c r="I92" s="24"/>
      <c r="J92" s="23"/>
      <c r="K92" s="23"/>
      <c r="L92" s="23"/>
      <c r="M92" s="23"/>
      <c r="N92" s="23"/>
      <c r="O92" s="23"/>
      <c r="P92" s="23"/>
      <c r="Q92" s="23"/>
      <c r="R92" s="23"/>
      <c r="T92" s="113"/>
      <c r="U92" s="113"/>
      <c r="V92" s="113"/>
    </row>
  </sheetData>
  <mergeCells count="29">
    <mergeCell ref="A23:A41"/>
    <mergeCell ref="C23:D23"/>
    <mergeCell ref="G20:G22"/>
    <mergeCell ref="H20:O20"/>
    <mergeCell ref="P20:Q20"/>
    <mergeCell ref="R20:R22"/>
    <mergeCell ref="H21:J21"/>
    <mergeCell ref="K21:O21"/>
    <mergeCell ref="P21:P22"/>
    <mergeCell ref="Q21:Q22"/>
    <mergeCell ref="A20:A22"/>
    <mergeCell ref="B20:B22"/>
    <mergeCell ref="C20:C22"/>
    <mergeCell ref="D20:D22"/>
    <mergeCell ref="E20:E22"/>
    <mergeCell ref="F20:F22"/>
    <mergeCell ref="A18:O18"/>
    <mergeCell ref="A15:O15"/>
    <mergeCell ref="A16:O16"/>
    <mergeCell ref="A17:O17"/>
    <mergeCell ref="A10:O10"/>
    <mergeCell ref="A11:O11"/>
    <mergeCell ref="A12:O12"/>
    <mergeCell ref="S20:S22"/>
    <mergeCell ref="T20:V21"/>
    <mergeCell ref="Q3:R3"/>
    <mergeCell ref="S3:T3"/>
    <mergeCell ref="Q5:R5"/>
    <mergeCell ref="S5:T5"/>
  </mergeCells>
  <phoneticPr fontId="2" type="noConversion"/>
  <printOptions horizontalCentered="1" verticalCentered="1"/>
  <pageMargins left="0.15748031496062992" right="3.937007874015748E-2" top="0.11811023622047245" bottom="0.15748031496062992" header="0.31496062992125984" footer="0.31496062992125984"/>
  <pageSetup paperSize="8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84"/>
  <sheetViews>
    <sheetView zoomScale="84" zoomScaleNormal="84" workbookViewId="0">
      <selection activeCell="C6" sqref="C6"/>
    </sheetView>
  </sheetViews>
  <sheetFormatPr defaultRowHeight="15" x14ac:dyDescent="0.2"/>
  <cols>
    <col min="1" max="1" width="10.625" style="120" customWidth="1"/>
    <col min="2" max="2" width="17.625" style="120" bestFit="1" customWidth="1"/>
    <col min="3" max="3" width="10.625" style="299" customWidth="1"/>
    <col min="4" max="4" width="11.125" style="299" customWidth="1"/>
    <col min="5" max="5" width="9.625" style="300" customWidth="1"/>
    <col min="6" max="6" width="11.25" style="300" bestFit="1" customWidth="1"/>
    <col min="7" max="7" width="9.625" style="300" customWidth="1"/>
    <col min="8" max="8" width="7.75" style="301" customWidth="1"/>
    <col min="9" max="9" width="8" style="120" customWidth="1"/>
    <col min="10" max="10" width="9.125" style="301" customWidth="1"/>
    <col min="11" max="11" width="7.5" style="301" customWidth="1"/>
    <col min="12" max="12" width="7.75" style="301" customWidth="1"/>
    <col min="13" max="13" width="9.125" style="301" customWidth="1"/>
    <col min="14" max="14" width="5.375" style="301" customWidth="1"/>
    <col min="15" max="15" width="9.875" style="301" customWidth="1"/>
    <col min="16" max="16" width="8.25" style="301" customWidth="1"/>
    <col min="17" max="17" width="7.5" style="301" customWidth="1"/>
    <col min="18" max="18" width="9.125" style="301" customWidth="1"/>
    <col min="19" max="19" width="9" style="120"/>
    <col min="20" max="22" width="9.125" style="120" bestFit="1" customWidth="1"/>
    <col min="23" max="16384" width="9" style="120"/>
  </cols>
  <sheetData>
    <row r="1" spans="1:22" s="105" customFormat="1" ht="20.100000000000001" customHeight="1" x14ac:dyDescent="0.25">
      <c r="A1" s="205" t="s">
        <v>258</v>
      </c>
      <c r="B1" s="206" t="s">
        <v>259</v>
      </c>
      <c r="C1" s="206"/>
      <c r="D1" s="206"/>
      <c r="E1" s="206"/>
      <c r="F1" s="206"/>
      <c r="G1" s="206"/>
      <c r="H1" s="206"/>
      <c r="I1" s="206"/>
      <c r="J1" s="206"/>
      <c r="K1" s="207"/>
      <c r="L1" s="208"/>
      <c r="M1" s="208"/>
      <c r="N1" s="208"/>
      <c r="O1" s="208"/>
      <c r="P1" s="208"/>
      <c r="Q1" s="120" t="s">
        <v>260</v>
      </c>
      <c r="S1" s="120" t="s">
        <v>261</v>
      </c>
    </row>
    <row r="2" spans="1:22" s="105" customFormat="1" ht="20.100000000000001" customHeight="1" x14ac:dyDescent="0.25">
      <c r="A2" s="209"/>
      <c r="B2" s="208" t="s">
        <v>262</v>
      </c>
      <c r="C2" s="208"/>
      <c r="D2" s="208"/>
      <c r="E2" s="208"/>
      <c r="F2" s="208"/>
      <c r="G2" s="208"/>
      <c r="H2" s="208"/>
      <c r="I2" s="208"/>
      <c r="J2" s="208"/>
      <c r="K2" s="210"/>
      <c r="L2" s="208"/>
      <c r="M2" s="208"/>
      <c r="N2" s="208"/>
      <c r="O2" s="208"/>
      <c r="P2" s="208"/>
      <c r="Q2" s="358">
        <v>1E-3</v>
      </c>
      <c r="R2" s="358"/>
      <c r="S2" s="358">
        <v>0.1</v>
      </c>
      <c r="T2" s="358"/>
    </row>
    <row r="3" spans="1:22" s="105" customFormat="1" ht="20.100000000000001" customHeight="1" x14ac:dyDescent="0.25">
      <c r="A3" s="209"/>
      <c r="B3" s="208" t="s">
        <v>263</v>
      </c>
      <c r="C3" s="208"/>
      <c r="D3" s="208"/>
      <c r="E3" s="208"/>
      <c r="F3" s="208"/>
      <c r="G3" s="208"/>
      <c r="H3" s="208"/>
      <c r="I3" s="208"/>
      <c r="J3" s="208"/>
      <c r="K3" s="210"/>
      <c r="L3" s="208"/>
      <c r="M3" s="208"/>
      <c r="N3" s="208"/>
      <c r="O3" s="208"/>
      <c r="P3" s="208"/>
      <c r="Q3" s="120" t="s">
        <v>264</v>
      </c>
      <c r="S3" s="120" t="s">
        <v>265</v>
      </c>
    </row>
    <row r="4" spans="1:22" s="105" customFormat="1" ht="20.100000000000001" customHeight="1" x14ac:dyDescent="0.25">
      <c r="A4" s="209"/>
      <c r="B4" s="211" t="s">
        <v>266</v>
      </c>
      <c r="C4" s="208" t="s">
        <v>267</v>
      </c>
      <c r="D4" s="208"/>
      <c r="E4" s="208"/>
      <c r="F4" s="208"/>
      <c r="G4" s="208"/>
      <c r="H4" s="208"/>
      <c r="I4" s="208"/>
      <c r="J4" s="208"/>
      <c r="K4" s="210"/>
      <c r="L4" s="208"/>
      <c r="M4" s="208"/>
      <c r="N4" s="208"/>
      <c r="O4" s="208"/>
      <c r="P4" s="208"/>
      <c r="Q4" s="359">
        <v>2.5000000000000001E-4</v>
      </c>
      <c r="R4" s="359"/>
      <c r="S4" s="358">
        <v>0.01</v>
      </c>
      <c r="T4" s="358"/>
    </row>
    <row r="5" spans="1:22" s="105" customFormat="1" ht="20.100000000000001" customHeight="1" x14ac:dyDescent="0.25">
      <c r="A5" s="209"/>
      <c r="B5" s="211"/>
      <c r="C5" s="208" t="s">
        <v>268</v>
      </c>
      <c r="D5" s="208"/>
      <c r="E5" s="208"/>
      <c r="F5" s="208"/>
      <c r="G5" s="208"/>
      <c r="H5" s="208"/>
      <c r="I5" s="208"/>
      <c r="J5" s="208"/>
      <c r="K5" s="210"/>
      <c r="L5" s="208"/>
      <c r="M5" s="208"/>
      <c r="N5" s="208"/>
      <c r="O5" s="208"/>
      <c r="P5" s="208"/>
      <c r="Q5" s="208"/>
    </row>
    <row r="6" spans="1:22" s="105" customFormat="1" ht="20.100000000000001" customHeight="1" x14ac:dyDescent="0.25">
      <c r="A6" s="209"/>
      <c r="B6" s="211"/>
      <c r="C6" s="212" t="s">
        <v>269</v>
      </c>
      <c r="D6" s="212"/>
      <c r="E6" s="212"/>
      <c r="F6" s="212"/>
      <c r="G6" s="212"/>
      <c r="H6" s="212"/>
      <c r="I6" s="212"/>
      <c r="J6" s="212"/>
      <c r="K6" s="213"/>
      <c r="L6" s="208"/>
      <c r="M6" s="208"/>
      <c r="N6" s="208"/>
      <c r="O6" s="208"/>
      <c r="P6" s="208"/>
      <c r="Q6" s="208"/>
    </row>
    <row r="7" spans="1:22" s="105" customFormat="1" ht="20.100000000000001" customHeight="1" x14ac:dyDescent="0.25">
      <c r="A7" s="214"/>
      <c r="B7" s="215"/>
      <c r="C7" s="216" t="s">
        <v>270</v>
      </c>
      <c r="D7" s="216"/>
      <c r="E7" s="216"/>
      <c r="F7" s="216"/>
      <c r="G7" s="216"/>
      <c r="H7" s="216"/>
      <c r="I7" s="216"/>
      <c r="J7" s="216"/>
      <c r="K7" s="217"/>
      <c r="L7" s="208"/>
      <c r="M7" s="208"/>
      <c r="N7" s="208"/>
      <c r="O7" s="208"/>
      <c r="P7" s="208"/>
      <c r="Q7" s="208"/>
    </row>
    <row r="8" spans="1:22" s="105" customFormat="1" ht="20.100000000000001" customHeight="1" x14ac:dyDescent="0.25">
      <c r="A8" s="218"/>
      <c r="B8" s="219"/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</row>
    <row r="9" spans="1:22" s="221" customFormat="1" ht="20.100000000000001" customHeight="1" x14ac:dyDescent="0.25">
      <c r="A9" s="362" t="s">
        <v>271</v>
      </c>
      <c r="B9" s="362"/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220"/>
    </row>
    <row r="10" spans="1:22" s="221" customFormat="1" ht="20.100000000000001" customHeight="1" x14ac:dyDescent="0.25">
      <c r="A10" s="362" t="s">
        <v>272</v>
      </c>
      <c r="B10" s="363"/>
      <c r="C10" s="363"/>
      <c r="D10" s="363"/>
      <c r="E10" s="363"/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220"/>
    </row>
    <row r="11" spans="1:22" s="221" customFormat="1" ht="20.100000000000001" customHeight="1" x14ac:dyDescent="0.25">
      <c r="A11" s="362" t="s">
        <v>273</v>
      </c>
      <c r="B11" s="363"/>
      <c r="C11" s="363"/>
      <c r="D11" s="363"/>
      <c r="E11" s="363"/>
      <c r="F11" s="363"/>
      <c r="G11" s="363"/>
      <c r="H11" s="363"/>
      <c r="I11" s="363"/>
      <c r="J11" s="363"/>
      <c r="K11" s="363"/>
      <c r="L11" s="363"/>
      <c r="M11" s="363"/>
      <c r="N11" s="363"/>
      <c r="O11" s="363"/>
    </row>
    <row r="12" spans="1:22" s="221" customFormat="1" ht="20.100000000000001" customHeight="1" x14ac:dyDescent="0.25">
      <c r="A12" s="222" t="s">
        <v>274</v>
      </c>
      <c r="B12" s="223"/>
      <c r="C12" s="223"/>
      <c r="D12" s="223"/>
      <c r="E12" s="223"/>
      <c r="F12" s="223"/>
      <c r="G12" s="223"/>
      <c r="H12" s="223"/>
      <c r="I12" s="223"/>
      <c r="J12" s="223"/>
      <c r="K12" s="223"/>
      <c r="L12" s="223"/>
      <c r="M12" s="223"/>
      <c r="N12" s="223"/>
      <c r="O12" s="223"/>
    </row>
    <row r="13" spans="1:22" s="105" customFormat="1" ht="20.100000000000001" customHeight="1" thickBot="1" x14ac:dyDescent="0.3">
      <c r="A13" s="376" t="s">
        <v>275</v>
      </c>
      <c r="B13" s="376"/>
      <c r="C13" s="376"/>
      <c r="D13" s="376"/>
      <c r="E13" s="376"/>
      <c r="F13" s="376"/>
      <c r="G13" s="376"/>
      <c r="H13" s="376"/>
      <c r="I13" s="376"/>
      <c r="J13" s="376"/>
      <c r="K13" s="376"/>
      <c r="L13" s="376"/>
      <c r="M13" s="376"/>
      <c r="N13" s="376"/>
      <c r="O13" s="376"/>
    </row>
    <row r="14" spans="1:22" s="224" customFormat="1" ht="19.5" customHeight="1" x14ac:dyDescent="0.25">
      <c r="A14" s="377" t="s">
        <v>276</v>
      </c>
      <c r="B14" s="379" t="s">
        <v>277</v>
      </c>
      <c r="C14" s="380" t="s">
        <v>278</v>
      </c>
      <c r="D14" s="380" t="s">
        <v>279</v>
      </c>
      <c r="E14" s="382" t="s">
        <v>280</v>
      </c>
      <c r="F14" s="382" t="s">
        <v>281</v>
      </c>
      <c r="G14" s="382" t="s">
        <v>282</v>
      </c>
      <c r="H14" s="384" t="s">
        <v>283</v>
      </c>
      <c r="I14" s="385"/>
      <c r="J14" s="385"/>
      <c r="K14" s="385"/>
      <c r="L14" s="385"/>
      <c r="M14" s="385"/>
      <c r="N14" s="385"/>
      <c r="O14" s="385"/>
      <c r="P14" s="368" t="s">
        <v>284</v>
      </c>
      <c r="Q14" s="368"/>
      <c r="R14" s="369" t="s">
        <v>285</v>
      </c>
      <c r="S14" s="349" t="s">
        <v>286</v>
      </c>
      <c r="T14" s="352" t="s">
        <v>287</v>
      </c>
      <c r="U14" s="353"/>
      <c r="V14" s="354"/>
    </row>
    <row r="15" spans="1:22" s="224" customFormat="1" ht="19.5" customHeight="1" x14ac:dyDescent="0.25">
      <c r="A15" s="378"/>
      <c r="B15" s="371"/>
      <c r="C15" s="381"/>
      <c r="D15" s="381"/>
      <c r="E15" s="383"/>
      <c r="F15" s="383"/>
      <c r="G15" s="383"/>
      <c r="H15" s="371" t="s">
        <v>288</v>
      </c>
      <c r="I15" s="372"/>
      <c r="J15" s="372"/>
      <c r="K15" s="373" t="s">
        <v>289</v>
      </c>
      <c r="L15" s="373"/>
      <c r="M15" s="373"/>
      <c r="N15" s="373"/>
      <c r="O15" s="373"/>
      <c r="P15" s="374" t="s">
        <v>290</v>
      </c>
      <c r="Q15" s="375" t="s">
        <v>291</v>
      </c>
      <c r="R15" s="370"/>
      <c r="S15" s="350"/>
      <c r="T15" s="355"/>
      <c r="U15" s="356"/>
      <c r="V15" s="357"/>
    </row>
    <row r="16" spans="1:22" s="224" customFormat="1" ht="54.75" customHeight="1" x14ac:dyDescent="0.2">
      <c r="A16" s="378"/>
      <c r="B16" s="371"/>
      <c r="C16" s="381"/>
      <c r="D16" s="381"/>
      <c r="E16" s="383"/>
      <c r="F16" s="383"/>
      <c r="G16" s="383"/>
      <c r="H16" s="225" t="s">
        <v>292</v>
      </c>
      <c r="I16" s="226" t="s">
        <v>293</v>
      </c>
      <c r="J16" s="226" t="s">
        <v>294</v>
      </c>
      <c r="K16" s="226" t="s">
        <v>295</v>
      </c>
      <c r="L16" s="226" t="s">
        <v>293</v>
      </c>
      <c r="M16" s="226" t="s">
        <v>296</v>
      </c>
      <c r="N16" s="226" t="s">
        <v>297</v>
      </c>
      <c r="O16" s="227" t="s">
        <v>298</v>
      </c>
      <c r="P16" s="374"/>
      <c r="Q16" s="375"/>
      <c r="R16" s="370"/>
      <c r="S16" s="351"/>
      <c r="T16" s="228" t="s">
        <v>288</v>
      </c>
      <c r="U16" s="229" t="s">
        <v>299</v>
      </c>
      <c r="V16" s="230" t="s">
        <v>300</v>
      </c>
    </row>
    <row r="17" spans="1:23" ht="20.100000000000001" customHeight="1" x14ac:dyDescent="0.2">
      <c r="A17" s="364" t="s">
        <v>301</v>
      </c>
      <c r="B17" s="128" t="s">
        <v>302</v>
      </c>
      <c r="C17" s="367" t="s">
        <v>303</v>
      </c>
      <c r="D17" s="367"/>
      <c r="E17" s="231">
        <v>11100</v>
      </c>
      <c r="F17" s="232">
        <v>23100</v>
      </c>
      <c r="G17" s="233">
        <v>1500</v>
      </c>
      <c r="H17" s="63">
        <f t="shared" ref="H17:H80" si="0">ROUND(E17*$S$2*20%,0)</f>
        <v>222</v>
      </c>
      <c r="I17" s="63">
        <f t="shared" ref="I17:I80" si="1">ROUND(E17*$S$4*20%,0)</f>
        <v>22</v>
      </c>
      <c r="J17" s="234">
        <f t="shared" ref="J17:J23" si="2">SUM(H17:I17)</f>
        <v>244</v>
      </c>
      <c r="K17" s="63">
        <f t="shared" ref="K17:K80" si="3">ROUND(E17*$S$2*70%,0)</f>
        <v>777</v>
      </c>
      <c r="L17" s="63">
        <f t="shared" ref="L17:L80" si="4">ROUND(E17*$S$4*70%,0)</f>
        <v>78</v>
      </c>
      <c r="M17" s="63">
        <f t="shared" ref="M17:M80" si="5">ROUNDUP(E17*$Q$2,0)</f>
        <v>12</v>
      </c>
      <c r="N17" s="63">
        <f t="shared" ref="N17:N80" si="6">ROUNDUP(E17*$Q$4,0)</f>
        <v>3</v>
      </c>
      <c r="O17" s="234">
        <f>SUM(K17:N17)</f>
        <v>870</v>
      </c>
      <c r="P17" s="235">
        <f>ROUND(F17*0.0469*0.3,0)</f>
        <v>325</v>
      </c>
      <c r="Q17" s="235">
        <f>ROUND(F17*0.0469*0.6*1.61,0)</f>
        <v>1047</v>
      </c>
      <c r="R17" s="236">
        <f t="shared" ref="R17:R80" si="7">ROUND(G17*6/100,0)</f>
        <v>90</v>
      </c>
      <c r="S17" s="237"/>
      <c r="T17" s="238"/>
      <c r="U17" s="238"/>
      <c r="V17" s="239"/>
    </row>
    <row r="18" spans="1:23" ht="20.100000000000001" customHeight="1" x14ac:dyDescent="0.2">
      <c r="A18" s="365"/>
      <c r="B18" s="128" t="s">
        <v>304</v>
      </c>
      <c r="C18" s="240">
        <v>1501</v>
      </c>
      <c r="D18" s="240">
        <v>3000</v>
      </c>
      <c r="E18" s="231">
        <v>11100</v>
      </c>
      <c r="F18" s="232">
        <v>23100</v>
      </c>
      <c r="G18" s="233">
        <v>3000</v>
      </c>
      <c r="H18" s="63">
        <f t="shared" si="0"/>
        <v>222</v>
      </c>
      <c r="I18" s="63">
        <f t="shared" si="1"/>
        <v>22</v>
      </c>
      <c r="J18" s="234">
        <f t="shared" si="2"/>
        <v>244</v>
      </c>
      <c r="K18" s="63">
        <f t="shared" si="3"/>
        <v>777</v>
      </c>
      <c r="L18" s="63">
        <f t="shared" si="4"/>
        <v>78</v>
      </c>
      <c r="M18" s="63">
        <f t="shared" si="5"/>
        <v>12</v>
      </c>
      <c r="N18" s="63">
        <f t="shared" si="6"/>
        <v>3</v>
      </c>
      <c r="O18" s="234">
        <f t="shared" ref="O18:O23" si="8">SUM(K18:N18)</f>
        <v>870</v>
      </c>
      <c r="P18" s="235">
        <f t="shared" ref="P18:P80" si="9">ROUND(F18*0.0469*0.3,0)</f>
        <v>325</v>
      </c>
      <c r="Q18" s="235">
        <f t="shared" ref="Q18:Q80" si="10">ROUND(F18*0.0469*0.6*1.61,0)</f>
        <v>1047</v>
      </c>
      <c r="R18" s="236">
        <f t="shared" si="7"/>
        <v>180</v>
      </c>
      <c r="S18" s="241"/>
      <c r="T18" s="242"/>
      <c r="U18" s="242"/>
      <c r="V18" s="243"/>
    </row>
    <row r="19" spans="1:23" ht="20.100000000000001" customHeight="1" x14ac:dyDescent="0.2">
      <c r="A19" s="365"/>
      <c r="B19" s="128" t="s">
        <v>305</v>
      </c>
      <c r="C19" s="240">
        <v>3001</v>
      </c>
      <c r="D19" s="240">
        <v>4500</v>
      </c>
      <c r="E19" s="231">
        <v>11100</v>
      </c>
      <c r="F19" s="232">
        <v>23100</v>
      </c>
      <c r="G19" s="233">
        <v>4500</v>
      </c>
      <c r="H19" s="63">
        <f t="shared" si="0"/>
        <v>222</v>
      </c>
      <c r="I19" s="63">
        <f t="shared" si="1"/>
        <v>22</v>
      </c>
      <c r="J19" s="234">
        <f t="shared" si="2"/>
        <v>244</v>
      </c>
      <c r="K19" s="63">
        <f t="shared" si="3"/>
        <v>777</v>
      </c>
      <c r="L19" s="63">
        <f t="shared" si="4"/>
        <v>78</v>
      </c>
      <c r="M19" s="63">
        <f t="shared" si="5"/>
        <v>12</v>
      </c>
      <c r="N19" s="63">
        <f t="shared" si="6"/>
        <v>3</v>
      </c>
      <c r="O19" s="234">
        <f t="shared" si="8"/>
        <v>870</v>
      </c>
      <c r="P19" s="235">
        <f t="shared" si="9"/>
        <v>325</v>
      </c>
      <c r="Q19" s="235">
        <f t="shared" si="10"/>
        <v>1047</v>
      </c>
      <c r="R19" s="236">
        <f t="shared" si="7"/>
        <v>270</v>
      </c>
      <c r="S19" s="244" t="s">
        <v>306</v>
      </c>
      <c r="T19" s="140">
        <v>8</v>
      </c>
      <c r="U19" s="140">
        <v>29</v>
      </c>
      <c r="V19" s="245">
        <v>9</v>
      </c>
    </row>
    <row r="20" spans="1:23" ht="20.100000000000001" customHeight="1" x14ac:dyDescent="0.2">
      <c r="A20" s="365"/>
      <c r="B20" s="128" t="s">
        <v>307</v>
      </c>
      <c r="C20" s="240">
        <v>4501</v>
      </c>
      <c r="D20" s="240">
        <v>6000</v>
      </c>
      <c r="E20" s="231">
        <v>11100</v>
      </c>
      <c r="F20" s="232">
        <v>23100</v>
      </c>
      <c r="G20" s="233">
        <v>6000</v>
      </c>
      <c r="H20" s="63">
        <f t="shared" si="0"/>
        <v>222</v>
      </c>
      <c r="I20" s="63">
        <f t="shared" si="1"/>
        <v>22</v>
      </c>
      <c r="J20" s="234">
        <f t="shared" si="2"/>
        <v>244</v>
      </c>
      <c r="K20" s="63">
        <f t="shared" si="3"/>
        <v>777</v>
      </c>
      <c r="L20" s="63">
        <f t="shared" si="4"/>
        <v>78</v>
      </c>
      <c r="M20" s="63">
        <f t="shared" si="5"/>
        <v>12</v>
      </c>
      <c r="N20" s="63">
        <f t="shared" si="6"/>
        <v>3</v>
      </c>
      <c r="O20" s="234">
        <f t="shared" si="8"/>
        <v>870</v>
      </c>
      <c r="P20" s="235">
        <f t="shared" si="9"/>
        <v>325</v>
      </c>
      <c r="Q20" s="235">
        <f t="shared" si="10"/>
        <v>1047</v>
      </c>
      <c r="R20" s="236">
        <f t="shared" si="7"/>
        <v>360</v>
      </c>
      <c r="S20" s="246"/>
      <c r="T20" s="247"/>
      <c r="U20" s="247"/>
      <c r="V20" s="248"/>
    </row>
    <row r="21" spans="1:23" ht="20.100000000000001" customHeight="1" x14ac:dyDescent="0.2">
      <c r="A21" s="365"/>
      <c r="B21" s="128" t="s">
        <v>308</v>
      </c>
      <c r="C21" s="240">
        <v>6001</v>
      </c>
      <c r="D21" s="240">
        <v>7500</v>
      </c>
      <c r="E21" s="231">
        <v>11100</v>
      </c>
      <c r="F21" s="232">
        <v>23100</v>
      </c>
      <c r="G21" s="233">
        <v>7500</v>
      </c>
      <c r="H21" s="63">
        <f t="shared" si="0"/>
        <v>222</v>
      </c>
      <c r="I21" s="63">
        <f t="shared" si="1"/>
        <v>22</v>
      </c>
      <c r="J21" s="234">
        <f t="shared" si="2"/>
        <v>244</v>
      </c>
      <c r="K21" s="63">
        <f t="shared" si="3"/>
        <v>777</v>
      </c>
      <c r="L21" s="63">
        <f t="shared" si="4"/>
        <v>78</v>
      </c>
      <c r="M21" s="63">
        <f t="shared" si="5"/>
        <v>12</v>
      </c>
      <c r="N21" s="63">
        <f t="shared" si="6"/>
        <v>3</v>
      </c>
      <c r="O21" s="234">
        <f t="shared" si="8"/>
        <v>870</v>
      </c>
      <c r="P21" s="235">
        <f t="shared" si="9"/>
        <v>325</v>
      </c>
      <c r="Q21" s="235">
        <f t="shared" si="10"/>
        <v>1047</v>
      </c>
      <c r="R21" s="236">
        <f t="shared" si="7"/>
        <v>450</v>
      </c>
      <c r="S21" s="246"/>
      <c r="T21" s="247"/>
      <c r="U21" s="247"/>
      <c r="V21" s="248"/>
    </row>
    <row r="22" spans="1:23" ht="20.100000000000001" customHeight="1" x14ac:dyDescent="0.2">
      <c r="A22" s="365"/>
      <c r="B22" s="128" t="s">
        <v>130</v>
      </c>
      <c r="C22" s="240">
        <v>7501</v>
      </c>
      <c r="D22" s="240">
        <v>8700</v>
      </c>
      <c r="E22" s="231">
        <v>11100</v>
      </c>
      <c r="F22" s="232">
        <v>23100</v>
      </c>
      <c r="G22" s="233">
        <v>8700</v>
      </c>
      <c r="H22" s="63">
        <f t="shared" si="0"/>
        <v>222</v>
      </c>
      <c r="I22" s="63">
        <f t="shared" si="1"/>
        <v>22</v>
      </c>
      <c r="J22" s="234">
        <f t="shared" si="2"/>
        <v>244</v>
      </c>
      <c r="K22" s="63">
        <f t="shared" si="3"/>
        <v>777</v>
      </c>
      <c r="L22" s="63">
        <f t="shared" si="4"/>
        <v>78</v>
      </c>
      <c r="M22" s="63">
        <f t="shared" si="5"/>
        <v>12</v>
      </c>
      <c r="N22" s="63">
        <f t="shared" si="6"/>
        <v>3</v>
      </c>
      <c r="O22" s="234">
        <f t="shared" si="8"/>
        <v>870</v>
      </c>
      <c r="P22" s="235">
        <f t="shared" si="9"/>
        <v>325</v>
      </c>
      <c r="Q22" s="235">
        <f t="shared" si="10"/>
        <v>1047</v>
      </c>
      <c r="R22" s="236">
        <f t="shared" si="7"/>
        <v>522</v>
      </c>
      <c r="S22" s="249"/>
      <c r="V22" s="250"/>
    </row>
    <row r="23" spans="1:23" ht="20.100000000000001" customHeight="1" x14ac:dyDescent="0.2">
      <c r="A23" s="365"/>
      <c r="B23" s="128" t="s">
        <v>309</v>
      </c>
      <c r="C23" s="240">
        <v>8701</v>
      </c>
      <c r="D23" s="240">
        <v>9900</v>
      </c>
      <c r="E23" s="231">
        <v>11100</v>
      </c>
      <c r="F23" s="232">
        <v>23100</v>
      </c>
      <c r="G23" s="233">
        <v>9900</v>
      </c>
      <c r="H23" s="63">
        <f t="shared" si="0"/>
        <v>222</v>
      </c>
      <c r="I23" s="63">
        <f t="shared" si="1"/>
        <v>22</v>
      </c>
      <c r="J23" s="234">
        <f t="shared" si="2"/>
        <v>244</v>
      </c>
      <c r="K23" s="63">
        <f t="shared" si="3"/>
        <v>777</v>
      </c>
      <c r="L23" s="63">
        <f t="shared" si="4"/>
        <v>78</v>
      </c>
      <c r="M23" s="63">
        <f t="shared" si="5"/>
        <v>12</v>
      </c>
      <c r="N23" s="63">
        <f t="shared" si="6"/>
        <v>3</v>
      </c>
      <c r="O23" s="234">
        <f t="shared" si="8"/>
        <v>870</v>
      </c>
      <c r="P23" s="235">
        <f t="shared" si="9"/>
        <v>325</v>
      </c>
      <c r="Q23" s="235">
        <f t="shared" si="10"/>
        <v>1047</v>
      </c>
      <c r="R23" s="236">
        <f t="shared" si="7"/>
        <v>594</v>
      </c>
      <c r="S23" s="244" t="s">
        <v>310</v>
      </c>
      <c r="T23" s="140">
        <v>8</v>
      </c>
      <c r="U23" s="140">
        <v>29</v>
      </c>
      <c r="V23" s="245">
        <v>20</v>
      </c>
    </row>
    <row r="24" spans="1:23" s="105" customFormat="1" ht="20.100000000000001" customHeight="1" x14ac:dyDescent="0.25">
      <c r="A24" s="365"/>
      <c r="B24" s="145" t="s">
        <v>311</v>
      </c>
      <c r="C24" s="251">
        <v>9901</v>
      </c>
      <c r="D24" s="251">
        <v>11100</v>
      </c>
      <c r="E24" s="252">
        <v>11100</v>
      </c>
      <c r="F24" s="253">
        <v>23100</v>
      </c>
      <c r="G24" s="254">
        <v>11100</v>
      </c>
      <c r="H24" s="255">
        <f t="shared" si="0"/>
        <v>222</v>
      </c>
      <c r="I24" s="255">
        <f t="shared" si="1"/>
        <v>22</v>
      </c>
      <c r="J24" s="252">
        <f>SUM(H24:I24)</f>
        <v>244</v>
      </c>
      <c r="K24" s="255">
        <f t="shared" si="3"/>
        <v>777</v>
      </c>
      <c r="L24" s="255">
        <f t="shared" si="4"/>
        <v>78</v>
      </c>
      <c r="M24" s="255">
        <f t="shared" si="5"/>
        <v>12</v>
      </c>
      <c r="N24" s="255">
        <f t="shared" si="6"/>
        <v>3</v>
      </c>
      <c r="O24" s="252">
        <f>SUM(K24:N24)</f>
        <v>870</v>
      </c>
      <c r="P24" s="235">
        <f t="shared" si="9"/>
        <v>325</v>
      </c>
      <c r="Q24" s="235">
        <f t="shared" si="10"/>
        <v>1047</v>
      </c>
      <c r="R24" s="256">
        <f t="shared" si="7"/>
        <v>666</v>
      </c>
      <c r="S24" s="246"/>
      <c r="T24" s="247"/>
      <c r="U24" s="247"/>
      <c r="V24" s="248"/>
      <c r="W24" s="120"/>
    </row>
    <row r="25" spans="1:23" ht="20.100000000000001" customHeight="1" x14ac:dyDescent="0.2">
      <c r="A25" s="365"/>
      <c r="B25" s="128" t="s">
        <v>312</v>
      </c>
      <c r="C25" s="257">
        <v>11101</v>
      </c>
      <c r="D25" s="240">
        <v>12540</v>
      </c>
      <c r="E25" s="234">
        <v>12540</v>
      </c>
      <c r="F25" s="232">
        <v>23100</v>
      </c>
      <c r="G25" s="233">
        <v>12540</v>
      </c>
      <c r="H25" s="63">
        <f t="shared" si="0"/>
        <v>251</v>
      </c>
      <c r="I25" s="63">
        <f t="shared" si="1"/>
        <v>25</v>
      </c>
      <c r="J25" s="234">
        <f>SUM(H25:I25)</f>
        <v>276</v>
      </c>
      <c r="K25" s="63">
        <f t="shared" si="3"/>
        <v>878</v>
      </c>
      <c r="L25" s="63">
        <f t="shared" si="4"/>
        <v>88</v>
      </c>
      <c r="M25" s="63">
        <f t="shared" si="5"/>
        <v>13</v>
      </c>
      <c r="N25" s="63">
        <f t="shared" si="6"/>
        <v>4</v>
      </c>
      <c r="O25" s="234">
        <f t="shared" ref="O25:O82" si="11">SUM(K25:N25)</f>
        <v>983</v>
      </c>
      <c r="P25" s="235">
        <f t="shared" si="9"/>
        <v>325</v>
      </c>
      <c r="Q25" s="235">
        <f t="shared" si="10"/>
        <v>1047</v>
      </c>
      <c r="R25" s="236">
        <f t="shared" si="7"/>
        <v>752</v>
      </c>
      <c r="S25" s="246"/>
      <c r="T25" s="247"/>
      <c r="U25" s="247"/>
      <c r="V25" s="248"/>
    </row>
    <row r="26" spans="1:23" ht="20.100000000000001" customHeight="1" x14ac:dyDescent="0.2">
      <c r="A26" s="365"/>
      <c r="B26" s="128" t="s">
        <v>313</v>
      </c>
      <c r="C26" s="257">
        <v>12541</v>
      </c>
      <c r="D26" s="240">
        <v>13500</v>
      </c>
      <c r="E26" s="234">
        <v>13500</v>
      </c>
      <c r="F26" s="232">
        <v>23100</v>
      </c>
      <c r="G26" s="233">
        <v>13500</v>
      </c>
      <c r="H26" s="63">
        <f t="shared" si="0"/>
        <v>270</v>
      </c>
      <c r="I26" s="63">
        <f t="shared" si="1"/>
        <v>27</v>
      </c>
      <c r="J26" s="234">
        <f>SUM(H26:I26)</f>
        <v>297</v>
      </c>
      <c r="K26" s="63">
        <f t="shared" si="3"/>
        <v>945</v>
      </c>
      <c r="L26" s="63">
        <f t="shared" si="4"/>
        <v>95</v>
      </c>
      <c r="M26" s="63">
        <f t="shared" si="5"/>
        <v>14</v>
      </c>
      <c r="N26" s="63">
        <f t="shared" si="6"/>
        <v>4</v>
      </c>
      <c r="O26" s="234">
        <f t="shared" si="11"/>
        <v>1058</v>
      </c>
      <c r="P26" s="235">
        <f t="shared" si="9"/>
        <v>325</v>
      </c>
      <c r="Q26" s="235">
        <f t="shared" si="10"/>
        <v>1047</v>
      </c>
      <c r="R26" s="236">
        <f t="shared" si="7"/>
        <v>810</v>
      </c>
      <c r="S26" s="244" t="s">
        <v>314</v>
      </c>
      <c r="T26" s="140">
        <v>10</v>
      </c>
      <c r="U26" s="140">
        <v>35</v>
      </c>
      <c r="V26" s="245">
        <v>27</v>
      </c>
    </row>
    <row r="27" spans="1:23" ht="20.100000000000001" customHeight="1" x14ac:dyDescent="0.2">
      <c r="A27" s="365"/>
      <c r="B27" s="128" t="s">
        <v>315</v>
      </c>
      <c r="C27" s="257">
        <v>13501</v>
      </c>
      <c r="D27" s="240">
        <v>15840</v>
      </c>
      <c r="E27" s="234">
        <v>15840</v>
      </c>
      <c r="F27" s="232">
        <v>23100</v>
      </c>
      <c r="G27" s="233">
        <v>15840</v>
      </c>
      <c r="H27" s="63">
        <f t="shared" si="0"/>
        <v>317</v>
      </c>
      <c r="I27" s="63">
        <f t="shared" si="1"/>
        <v>32</v>
      </c>
      <c r="J27" s="234">
        <f>SUM(H27:I27)</f>
        <v>349</v>
      </c>
      <c r="K27" s="63">
        <f t="shared" si="3"/>
        <v>1109</v>
      </c>
      <c r="L27" s="63">
        <f t="shared" si="4"/>
        <v>111</v>
      </c>
      <c r="M27" s="63">
        <f t="shared" si="5"/>
        <v>16</v>
      </c>
      <c r="N27" s="63">
        <f t="shared" si="6"/>
        <v>4</v>
      </c>
      <c r="O27" s="234">
        <f t="shared" si="11"/>
        <v>1240</v>
      </c>
      <c r="P27" s="235">
        <f t="shared" si="9"/>
        <v>325</v>
      </c>
      <c r="Q27" s="235">
        <f t="shared" si="10"/>
        <v>1047</v>
      </c>
      <c r="R27" s="236">
        <f t="shared" si="7"/>
        <v>950</v>
      </c>
      <c r="S27" s="246"/>
      <c r="T27" s="247"/>
      <c r="U27" s="247"/>
      <c r="V27" s="248"/>
    </row>
    <row r="28" spans="1:23" ht="20.100000000000001" customHeight="1" x14ac:dyDescent="0.25">
      <c r="A28" s="365"/>
      <c r="B28" s="158" t="s">
        <v>316</v>
      </c>
      <c r="C28" s="257">
        <v>15841</v>
      </c>
      <c r="D28" s="240">
        <v>16500</v>
      </c>
      <c r="E28" s="234">
        <v>16500</v>
      </c>
      <c r="F28" s="232">
        <v>23100</v>
      </c>
      <c r="G28" s="233">
        <v>16500</v>
      </c>
      <c r="H28" s="63">
        <f t="shared" si="0"/>
        <v>330</v>
      </c>
      <c r="I28" s="63">
        <f t="shared" si="1"/>
        <v>33</v>
      </c>
      <c r="J28" s="234">
        <f>SUM(H28:I28)</f>
        <v>363</v>
      </c>
      <c r="K28" s="63">
        <f t="shared" si="3"/>
        <v>1155</v>
      </c>
      <c r="L28" s="63">
        <f t="shared" si="4"/>
        <v>116</v>
      </c>
      <c r="M28" s="63">
        <f t="shared" si="5"/>
        <v>17</v>
      </c>
      <c r="N28" s="63">
        <f t="shared" si="6"/>
        <v>5</v>
      </c>
      <c r="O28" s="234">
        <f t="shared" si="11"/>
        <v>1293</v>
      </c>
      <c r="P28" s="235">
        <f t="shared" si="9"/>
        <v>325</v>
      </c>
      <c r="Q28" s="235">
        <f t="shared" si="10"/>
        <v>1047</v>
      </c>
      <c r="R28" s="236">
        <f t="shared" si="7"/>
        <v>990</v>
      </c>
      <c r="S28" s="258"/>
      <c r="T28" s="259"/>
      <c r="U28" s="259"/>
      <c r="V28" s="260"/>
    </row>
    <row r="29" spans="1:23" ht="20.100000000000001" customHeight="1" x14ac:dyDescent="0.2">
      <c r="A29" s="365"/>
      <c r="B29" s="158" t="s">
        <v>10</v>
      </c>
      <c r="C29" s="257">
        <v>16501</v>
      </c>
      <c r="D29" s="240">
        <v>17280</v>
      </c>
      <c r="E29" s="234">
        <v>17280</v>
      </c>
      <c r="F29" s="232">
        <v>23100</v>
      </c>
      <c r="G29" s="233">
        <v>17280</v>
      </c>
      <c r="H29" s="63">
        <f t="shared" si="0"/>
        <v>346</v>
      </c>
      <c r="I29" s="63">
        <f t="shared" si="1"/>
        <v>35</v>
      </c>
      <c r="J29" s="234">
        <f t="shared" ref="J29:J82" si="12">SUM(H29:I29)</f>
        <v>381</v>
      </c>
      <c r="K29" s="63">
        <f t="shared" si="3"/>
        <v>1210</v>
      </c>
      <c r="L29" s="63">
        <f t="shared" si="4"/>
        <v>121</v>
      </c>
      <c r="M29" s="63">
        <f t="shared" si="5"/>
        <v>18</v>
      </c>
      <c r="N29" s="63">
        <f t="shared" si="6"/>
        <v>5</v>
      </c>
      <c r="O29" s="234">
        <f t="shared" si="11"/>
        <v>1354</v>
      </c>
      <c r="P29" s="235">
        <f t="shared" si="9"/>
        <v>325</v>
      </c>
      <c r="Q29" s="235">
        <f t="shared" si="10"/>
        <v>1047</v>
      </c>
      <c r="R29" s="236">
        <f t="shared" si="7"/>
        <v>1037</v>
      </c>
      <c r="S29" s="249"/>
      <c r="V29" s="250"/>
    </row>
    <row r="30" spans="1:23" s="105" customFormat="1" ht="20.100000000000001" customHeight="1" x14ac:dyDescent="0.25">
      <c r="A30" s="365"/>
      <c r="B30" s="158" t="s">
        <v>317</v>
      </c>
      <c r="C30" s="257">
        <v>17281</v>
      </c>
      <c r="D30" s="240">
        <v>17880</v>
      </c>
      <c r="E30" s="234">
        <v>17880</v>
      </c>
      <c r="F30" s="232">
        <v>23100</v>
      </c>
      <c r="G30" s="233">
        <v>17880</v>
      </c>
      <c r="H30" s="63">
        <f t="shared" si="0"/>
        <v>358</v>
      </c>
      <c r="I30" s="63">
        <f t="shared" si="1"/>
        <v>36</v>
      </c>
      <c r="J30" s="234">
        <f t="shared" si="12"/>
        <v>394</v>
      </c>
      <c r="K30" s="63">
        <f t="shared" si="3"/>
        <v>1252</v>
      </c>
      <c r="L30" s="63">
        <f t="shared" si="4"/>
        <v>125</v>
      </c>
      <c r="M30" s="63">
        <f t="shared" si="5"/>
        <v>18</v>
      </c>
      <c r="N30" s="63">
        <f t="shared" si="6"/>
        <v>5</v>
      </c>
      <c r="O30" s="234">
        <f t="shared" si="11"/>
        <v>1400</v>
      </c>
      <c r="P30" s="235">
        <f t="shared" si="9"/>
        <v>325</v>
      </c>
      <c r="Q30" s="235">
        <f t="shared" si="10"/>
        <v>1047</v>
      </c>
      <c r="R30" s="236">
        <f t="shared" si="7"/>
        <v>1073</v>
      </c>
      <c r="S30" s="246"/>
      <c r="T30" s="247"/>
      <c r="U30" s="247"/>
      <c r="V30" s="248"/>
      <c r="W30" s="120"/>
    </row>
    <row r="31" spans="1:23" s="264" customFormat="1" ht="20.100000000000001" customHeight="1" x14ac:dyDescent="0.2">
      <c r="A31" s="365"/>
      <c r="B31" s="161" t="s">
        <v>318</v>
      </c>
      <c r="C31" s="261">
        <v>17881</v>
      </c>
      <c r="D31" s="261">
        <v>19047</v>
      </c>
      <c r="E31" s="234">
        <v>19047</v>
      </c>
      <c r="F31" s="232">
        <v>23100</v>
      </c>
      <c r="G31" s="262">
        <v>19047</v>
      </c>
      <c r="H31" s="63">
        <f t="shared" si="0"/>
        <v>381</v>
      </c>
      <c r="I31" s="63">
        <f t="shared" si="1"/>
        <v>38</v>
      </c>
      <c r="J31" s="234">
        <f t="shared" si="12"/>
        <v>419</v>
      </c>
      <c r="K31" s="63">
        <f t="shared" si="3"/>
        <v>1333</v>
      </c>
      <c r="L31" s="63">
        <f t="shared" si="4"/>
        <v>133</v>
      </c>
      <c r="M31" s="63">
        <f t="shared" si="5"/>
        <v>20</v>
      </c>
      <c r="N31" s="63">
        <f t="shared" si="6"/>
        <v>5</v>
      </c>
      <c r="O31" s="234">
        <f t="shared" si="11"/>
        <v>1491</v>
      </c>
      <c r="P31" s="235">
        <f t="shared" si="9"/>
        <v>325</v>
      </c>
      <c r="Q31" s="235">
        <f t="shared" si="10"/>
        <v>1047</v>
      </c>
      <c r="R31" s="263">
        <f t="shared" si="7"/>
        <v>1143</v>
      </c>
      <c r="S31" s="244" t="s">
        <v>319</v>
      </c>
      <c r="T31" s="140">
        <v>14</v>
      </c>
      <c r="U31" s="140">
        <v>50</v>
      </c>
      <c r="V31" s="245">
        <v>38</v>
      </c>
      <c r="W31" s="120"/>
    </row>
    <row r="32" spans="1:23" s="264" customFormat="1" ht="20.100000000000001" customHeight="1" x14ac:dyDescent="0.2">
      <c r="A32" s="365"/>
      <c r="B32" s="161" t="s">
        <v>320</v>
      </c>
      <c r="C32" s="257">
        <v>19048</v>
      </c>
      <c r="D32" s="257">
        <v>20008</v>
      </c>
      <c r="E32" s="234">
        <v>20008</v>
      </c>
      <c r="F32" s="232">
        <v>23100</v>
      </c>
      <c r="G32" s="262">
        <v>20008</v>
      </c>
      <c r="H32" s="63">
        <f t="shared" si="0"/>
        <v>400</v>
      </c>
      <c r="I32" s="63">
        <f t="shared" si="1"/>
        <v>40</v>
      </c>
      <c r="J32" s="234">
        <f>SUM(H32:I32)</f>
        <v>440</v>
      </c>
      <c r="K32" s="63">
        <f t="shared" si="3"/>
        <v>1401</v>
      </c>
      <c r="L32" s="63">
        <f t="shared" si="4"/>
        <v>140</v>
      </c>
      <c r="M32" s="63">
        <f t="shared" si="5"/>
        <v>21</v>
      </c>
      <c r="N32" s="63">
        <f t="shared" si="6"/>
        <v>6</v>
      </c>
      <c r="O32" s="234">
        <f>SUM(K32:N32)</f>
        <v>1568</v>
      </c>
      <c r="P32" s="235">
        <f>ROUND(F32*0.0469*0.3,0)</f>
        <v>325</v>
      </c>
      <c r="Q32" s="235">
        <f>ROUND(F32*0.0469*0.6*1.61,0)</f>
        <v>1047</v>
      </c>
      <c r="R32" s="263">
        <f>ROUND(G32*6/100,0)</f>
        <v>1200</v>
      </c>
      <c r="S32" s="246"/>
      <c r="T32" s="247"/>
      <c r="U32" s="247"/>
      <c r="V32" s="248"/>
      <c r="W32" s="120"/>
    </row>
    <row r="33" spans="1:23" s="264" customFormat="1" ht="20.100000000000001" customHeight="1" x14ac:dyDescent="0.2">
      <c r="A33" s="365"/>
      <c r="B33" s="161" t="s">
        <v>134</v>
      </c>
      <c r="C33" s="257">
        <v>20009</v>
      </c>
      <c r="D33" s="257">
        <v>21009</v>
      </c>
      <c r="E33" s="234">
        <v>21009</v>
      </c>
      <c r="F33" s="232">
        <v>23100</v>
      </c>
      <c r="G33" s="262">
        <v>21009</v>
      </c>
      <c r="H33" s="63">
        <f t="shared" si="0"/>
        <v>420</v>
      </c>
      <c r="I33" s="63">
        <f t="shared" si="1"/>
        <v>42</v>
      </c>
      <c r="J33" s="234">
        <f t="shared" si="12"/>
        <v>462</v>
      </c>
      <c r="K33" s="63">
        <f t="shared" si="3"/>
        <v>1471</v>
      </c>
      <c r="L33" s="63">
        <f t="shared" si="4"/>
        <v>147</v>
      </c>
      <c r="M33" s="63">
        <f t="shared" si="5"/>
        <v>22</v>
      </c>
      <c r="N33" s="63">
        <f t="shared" si="6"/>
        <v>6</v>
      </c>
      <c r="O33" s="234">
        <f t="shared" si="11"/>
        <v>1646</v>
      </c>
      <c r="P33" s="235">
        <f t="shared" si="9"/>
        <v>325</v>
      </c>
      <c r="Q33" s="235">
        <f t="shared" si="10"/>
        <v>1047</v>
      </c>
      <c r="R33" s="263">
        <f t="shared" si="7"/>
        <v>1261</v>
      </c>
      <c r="S33" s="246"/>
      <c r="T33" s="247"/>
      <c r="U33" s="247"/>
      <c r="V33" s="248"/>
      <c r="W33" s="120"/>
    </row>
    <row r="34" spans="1:23" ht="20.100000000000001" customHeight="1" x14ac:dyDescent="0.2">
      <c r="A34" s="366"/>
      <c r="B34" s="158" t="s">
        <v>321</v>
      </c>
      <c r="C34" s="257">
        <v>21010</v>
      </c>
      <c r="D34" s="257">
        <v>22000</v>
      </c>
      <c r="E34" s="234">
        <v>22000</v>
      </c>
      <c r="F34" s="232">
        <v>23100</v>
      </c>
      <c r="G34" s="262">
        <v>22000</v>
      </c>
      <c r="H34" s="63">
        <f t="shared" si="0"/>
        <v>440</v>
      </c>
      <c r="I34" s="63">
        <f t="shared" si="1"/>
        <v>44</v>
      </c>
      <c r="J34" s="234">
        <f t="shared" si="12"/>
        <v>484</v>
      </c>
      <c r="K34" s="63">
        <f t="shared" si="3"/>
        <v>1540</v>
      </c>
      <c r="L34" s="63">
        <f t="shared" si="4"/>
        <v>154</v>
      </c>
      <c r="M34" s="63">
        <f t="shared" si="5"/>
        <v>22</v>
      </c>
      <c r="N34" s="63">
        <f t="shared" si="6"/>
        <v>6</v>
      </c>
      <c r="O34" s="234">
        <f t="shared" si="11"/>
        <v>1722</v>
      </c>
      <c r="P34" s="235">
        <f t="shared" si="9"/>
        <v>325</v>
      </c>
      <c r="Q34" s="235">
        <f t="shared" si="10"/>
        <v>1047</v>
      </c>
      <c r="R34" s="263">
        <f t="shared" si="7"/>
        <v>1320</v>
      </c>
      <c r="S34" s="246"/>
      <c r="T34" s="247"/>
      <c r="U34" s="247"/>
      <c r="V34" s="248"/>
    </row>
    <row r="35" spans="1:23" s="273" customFormat="1" ht="20.100000000000001" customHeight="1" x14ac:dyDescent="0.25">
      <c r="A35" s="265" t="s">
        <v>322</v>
      </c>
      <c r="B35" s="169" t="s">
        <v>323</v>
      </c>
      <c r="C35" s="266">
        <v>22001</v>
      </c>
      <c r="D35" s="266">
        <v>23100</v>
      </c>
      <c r="E35" s="267">
        <v>23100</v>
      </c>
      <c r="F35" s="268">
        <v>23100</v>
      </c>
      <c r="G35" s="269">
        <v>23100</v>
      </c>
      <c r="H35" s="270">
        <f t="shared" si="0"/>
        <v>462</v>
      </c>
      <c r="I35" s="270">
        <f t="shared" si="1"/>
        <v>46</v>
      </c>
      <c r="J35" s="267">
        <f t="shared" si="12"/>
        <v>508</v>
      </c>
      <c r="K35" s="270">
        <f t="shared" si="3"/>
        <v>1617</v>
      </c>
      <c r="L35" s="270">
        <f t="shared" si="4"/>
        <v>162</v>
      </c>
      <c r="M35" s="270">
        <f t="shared" si="5"/>
        <v>24</v>
      </c>
      <c r="N35" s="270">
        <f t="shared" si="6"/>
        <v>6</v>
      </c>
      <c r="O35" s="267">
        <f t="shared" si="11"/>
        <v>1809</v>
      </c>
      <c r="P35" s="271">
        <f t="shared" si="9"/>
        <v>325</v>
      </c>
      <c r="Q35" s="271">
        <f t="shared" si="10"/>
        <v>1047</v>
      </c>
      <c r="R35" s="272">
        <f t="shared" si="7"/>
        <v>1386</v>
      </c>
      <c r="S35" s="244" t="s">
        <v>324</v>
      </c>
      <c r="T35" s="140">
        <v>17</v>
      </c>
      <c r="U35" s="140">
        <v>60</v>
      </c>
      <c r="V35" s="245">
        <v>46</v>
      </c>
      <c r="W35" s="120"/>
    </row>
    <row r="36" spans="1:23" ht="20.100000000000001" customHeight="1" x14ac:dyDescent="0.2">
      <c r="A36" s="274" t="s">
        <v>325</v>
      </c>
      <c r="B36" s="158" t="s">
        <v>326</v>
      </c>
      <c r="C36" s="257">
        <v>23101</v>
      </c>
      <c r="D36" s="240">
        <v>24000</v>
      </c>
      <c r="E36" s="234">
        <v>24000</v>
      </c>
      <c r="F36" s="275">
        <v>24000</v>
      </c>
      <c r="G36" s="233">
        <v>24000</v>
      </c>
      <c r="H36" s="63">
        <f t="shared" si="0"/>
        <v>480</v>
      </c>
      <c r="I36" s="63">
        <f t="shared" si="1"/>
        <v>48</v>
      </c>
      <c r="J36" s="234">
        <f t="shared" si="12"/>
        <v>528</v>
      </c>
      <c r="K36" s="63">
        <f t="shared" si="3"/>
        <v>1680</v>
      </c>
      <c r="L36" s="63">
        <f t="shared" si="4"/>
        <v>168</v>
      </c>
      <c r="M36" s="63">
        <f t="shared" si="5"/>
        <v>24</v>
      </c>
      <c r="N36" s="63">
        <f t="shared" si="6"/>
        <v>6</v>
      </c>
      <c r="O36" s="234">
        <f t="shared" si="11"/>
        <v>1878</v>
      </c>
      <c r="P36" s="235">
        <f t="shared" si="9"/>
        <v>338</v>
      </c>
      <c r="Q36" s="235">
        <f t="shared" si="10"/>
        <v>1087</v>
      </c>
      <c r="R36" s="236">
        <f t="shared" si="7"/>
        <v>1440</v>
      </c>
      <c r="S36" s="246"/>
      <c r="T36" s="247"/>
      <c r="U36" s="247"/>
      <c r="V36" s="248"/>
    </row>
    <row r="37" spans="1:23" ht="20.100000000000001" customHeight="1" x14ac:dyDescent="0.2">
      <c r="A37" s="274" t="s">
        <v>327</v>
      </c>
      <c r="B37" s="158" t="s">
        <v>328</v>
      </c>
      <c r="C37" s="257">
        <v>24001</v>
      </c>
      <c r="D37" s="240">
        <v>25200</v>
      </c>
      <c r="E37" s="234">
        <v>25200</v>
      </c>
      <c r="F37" s="275">
        <v>25200</v>
      </c>
      <c r="G37" s="233">
        <v>25200</v>
      </c>
      <c r="H37" s="63">
        <f t="shared" si="0"/>
        <v>504</v>
      </c>
      <c r="I37" s="63">
        <f t="shared" si="1"/>
        <v>50</v>
      </c>
      <c r="J37" s="234">
        <f t="shared" si="12"/>
        <v>554</v>
      </c>
      <c r="K37" s="63">
        <f t="shared" si="3"/>
        <v>1764</v>
      </c>
      <c r="L37" s="63">
        <f t="shared" si="4"/>
        <v>176</v>
      </c>
      <c r="M37" s="63">
        <f t="shared" si="5"/>
        <v>26</v>
      </c>
      <c r="N37" s="63">
        <f t="shared" si="6"/>
        <v>7</v>
      </c>
      <c r="O37" s="234">
        <f t="shared" si="11"/>
        <v>1973</v>
      </c>
      <c r="P37" s="235">
        <f t="shared" si="9"/>
        <v>355</v>
      </c>
      <c r="Q37" s="235">
        <f t="shared" si="10"/>
        <v>1142</v>
      </c>
      <c r="R37" s="236">
        <f t="shared" si="7"/>
        <v>1512</v>
      </c>
      <c r="S37" s="249"/>
      <c r="V37" s="250"/>
    </row>
    <row r="38" spans="1:23" ht="20.100000000000001" customHeight="1" x14ac:dyDescent="0.2">
      <c r="A38" s="274" t="s">
        <v>329</v>
      </c>
      <c r="B38" s="158" t="s">
        <v>330</v>
      </c>
      <c r="C38" s="257">
        <v>25201</v>
      </c>
      <c r="D38" s="240">
        <v>26400</v>
      </c>
      <c r="E38" s="234">
        <v>26400</v>
      </c>
      <c r="F38" s="275">
        <v>26400</v>
      </c>
      <c r="G38" s="233">
        <v>26400</v>
      </c>
      <c r="H38" s="63">
        <f t="shared" si="0"/>
        <v>528</v>
      </c>
      <c r="I38" s="63">
        <f t="shared" si="1"/>
        <v>53</v>
      </c>
      <c r="J38" s="234">
        <f t="shared" si="12"/>
        <v>581</v>
      </c>
      <c r="K38" s="63">
        <f t="shared" si="3"/>
        <v>1848</v>
      </c>
      <c r="L38" s="63">
        <f t="shared" si="4"/>
        <v>185</v>
      </c>
      <c r="M38" s="63">
        <f t="shared" si="5"/>
        <v>27</v>
      </c>
      <c r="N38" s="63">
        <f t="shared" si="6"/>
        <v>7</v>
      </c>
      <c r="O38" s="234">
        <f t="shared" si="11"/>
        <v>2067</v>
      </c>
      <c r="P38" s="235">
        <f t="shared" si="9"/>
        <v>371</v>
      </c>
      <c r="Q38" s="235">
        <f t="shared" si="10"/>
        <v>1196</v>
      </c>
      <c r="R38" s="236">
        <f t="shared" si="7"/>
        <v>1584</v>
      </c>
      <c r="S38" s="246"/>
      <c r="T38" s="247"/>
      <c r="U38" s="247"/>
      <c r="V38" s="248"/>
    </row>
    <row r="39" spans="1:23" ht="20.100000000000001" customHeight="1" x14ac:dyDescent="0.2">
      <c r="A39" s="274" t="s">
        <v>331</v>
      </c>
      <c r="B39" s="158" t="s">
        <v>14</v>
      </c>
      <c r="C39" s="257">
        <v>26401</v>
      </c>
      <c r="D39" s="240">
        <v>27600</v>
      </c>
      <c r="E39" s="234">
        <v>27600</v>
      </c>
      <c r="F39" s="275">
        <v>27600</v>
      </c>
      <c r="G39" s="233">
        <v>27600</v>
      </c>
      <c r="H39" s="63">
        <f t="shared" si="0"/>
        <v>552</v>
      </c>
      <c r="I39" s="63">
        <f t="shared" si="1"/>
        <v>55</v>
      </c>
      <c r="J39" s="234">
        <f t="shared" si="12"/>
        <v>607</v>
      </c>
      <c r="K39" s="63">
        <f t="shared" si="3"/>
        <v>1932</v>
      </c>
      <c r="L39" s="63">
        <f t="shared" si="4"/>
        <v>193</v>
      </c>
      <c r="M39" s="63">
        <f t="shared" si="5"/>
        <v>28</v>
      </c>
      <c r="N39" s="63">
        <f t="shared" si="6"/>
        <v>7</v>
      </c>
      <c r="O39" s="234">
        <f t="shared" si="11"/>
        <v>2160</v>
      </c>
      <c r="P39" s="235">
        <f t="shared" si="9"/>
        <v>388</v>
      </c>
      <c r="Q39" s="235">
        <f t="shared" si="10"/>
        <v>1250</v>
      </c>
      <c r="R39" s="236">
        <f t="shared" si="7"/>
        <v>1656</v>
      </c>
      <c r="S39" s="244" t="s">
        <v>332</v>
      </c>
      <c r="T39" s="140">
        <v>20</v>
      </c>
      <c r="U39" s="140">
        <v>72</v>
      </c>
      <c r="V39" s="245">
        <v>55</v>
      </c>
    </row>
    <row r="40" spans="1:23" ht="20.100000000000001" customHeight="1" x14ac:dyDescent="0.2">
      <c r="A40" s="274" t="s">
        <v>333</v>
      </c>
      <c r="B40" s="158" t="s">
        <v>334</v>
      </c>
      <c r="C40" s="257">
        <v>27601</v>
      </c>
      <c r="D40" s="240">
        <v>28800</v>
      </c>
      <c r="E40" s="234">
        <v>28800</v>
      </c>
      <c r="F40" s="275">
        <v>28800</v>
      </c>
      <c r="G40" s="233">
        <v>28800</v>
      </c>
      <c r="H40" s="63">
        <f t="shared" si="0"/>
        <v>576</v>
      </c>
      <c r="I40" s="63">
        <f t="shared" si="1"/>
        <v>58</v>
      </c>
      <c r="J40" s="234">
        <f t="shared" si="12"/>
        <v>634</v>
      </c>
      <c r="K40" s="63">
        <f t="shared" si="3"/>
        <v>2016</v>
      </c>
      <c r="L40" s="63">
        <f t="shared" si="4"/>
        <v>202</v>
      </c>
      <c r="M40" s="63">
        <f t="shared" si="5"/>
        <v>29</v>
      </c>
      <c r="N40" s="63">
        <f t="shared" si="6"/>
        <v>8</v>
      </c>
      <c r="O40" s="234">
        <f t="shared" si="11"/>
        <v>2255</v>
      </c>
      <c r="P40" s="235">
        <f t="shared" si="9"/>
        <v>405</v>
      </c>
      <c r="Q40" s="235">
        <f t="shared" si="10"/>
        <v>1305</v>
      </c>
      <c r="R40" s="236">
        <f t="shared" si="7"/>
        <v>1728</v>
      </c>
      <c r="S40" s="246"/>
      <c r="T40" s="247"/>
      <c r="U40" s="247"/>
      <c r="V40" s="248"/>
    </row>
    <row r="41" spans="1:23" ht="20.100000000000001" customHeight="1" x14ac:dyDescent="0.2">
      <c r="A41" s="274" t="s">
        <v>335</v>
      </c>
      <c r="B41" s="158" t="s">
        <v>336</v>
      </c>
      <c r="C41" s="257">
        <v>28801</v>
      </c>
      <c r="D41" s="240">
        <v>30300</v>
      </c>
      <c r="E41" s="234">
        <v>30300</v>
      </c>
      <c r="F41" s="275">
        <v>30300</v>
      </c>
      <c r="G41" s="233">
        <v>30300</v>
      </c>
      <c r="H41" s="63">
        <f t="shared" si="0"/>
        <v>606</v>
      </c>
      <c r="I41" s="63">
        <f t="shared" si="1"/>
        <v>61</v>
      </c>
      <c r="J41" s="234">
        <f t="shared" si="12"/>
        <v>667</v>
      </c>
      <c r="K41" s="63">
        <f t="shared" si="3"/>
        <v>2121</v>
      </c>
      <c r="L41" s="63">
        <f t="shared" si="4"/>
        <v>212</v>
      </c>
      <c r="M41" s="63">
        <f t="shared" si="5"/>
        <v>31</v>
      </c>
      <c r="N41" s="63">
        <f t="shared" si="6"/>
        <v>8</v>
      </c>
      <c r="O41" s="234">
        <f t="shared" si="11"/>
        <v>2372</v>
      </c>
      <c r="P41" s="235">
        <f t="shared" si="9"/>
        <v>426</v>
      </c>
      <c r="Q41" s="235">
        <f t="shared" si="10"/>
        <v>1373</v>
      </c>
      <c r="R41" s="236">
        <f t="shared" si="7"/>
        <v>1818</v>
      </c>
      <c r="S41" s="249"/>
      <c r="V41" s="250"/>
    </row>
    <row r="42" spans="1:23" ht="20.100000000000001" customHeight="1" x14ac:dyDescent="0.2">
      <c r="A42" s="274" t="s">
        <v>337</v>
      </c>
      <c r="B42" s="158" t="s">
        <v>17</v>
      </c>
      <c r="C42" s="257">
        <v>30301</v>
      </c>
      <c r="D42" s="240">
        <v>31800</v>
      </c>
      <c r="E42" s="234">
        <v>31800</v>
      </c>
      <c r="F42" s="275">
        <v>31800</v>
      </c>
      <c r="G42" s="233">
        <v>31800</v>
      </c>
      <c r="H42" s="63">
        <f t="shared" si="0"/>
        <v>636</v>
      </c>
      <c r="I42" s="63">
        <f t="shared" si="1"/>
        <v>64</v>
      </c>
      <c r="J42" s="234">
        <f t="shared" si="12"/>
        <v>700</v>
      </c>
      <c r="K42" s="63">
        <f t="shared" si="3"/>
        <v>2226</v>
      </c>
      <c r="L42" s="63">
        <f t="shared" si="4"/>
        <v>223</v>
      </c>
      <c r="M42" s="63">
        <f t="shared" si="5"/>
        <v>32</v>
      </c>
      <c r="N42" s="63">
        <f t="shared" si="6"/>
        <v>8</v>
      </c>
      <c r="O42" s="234">
        <f t="shared" si="11"/>
        <v>2489</v>
      </c>
      <c r="P42" s="235">
        <f t="shared" si="9"/>
        <v>447</v>
      </c>
      <c r="Q42" s="235">
        <f t="shared" si="10"/>
        <v>1441</v>
      </c>
      <c r="R42" s="236">
        <f t="shared" si="7"/>
        <v>1908</v>
      </c>
      <c r="S42" s="244" t="s">
        <v>338</v>
      </c>
      <c r="T42" s="140">
        <v>23</v>
      </c>
      <c r="U42" s="140">
        <v>83</v>
      </c>
      <c r="V42" s="245">
        <v>64</v>
      </c>
    </row>
    <row r="43" spans="1:23" ht="20.100000000000001" customHeight="1" x14ac:dyDescent="0.2">
      <c r="A43" s="274" t="s">
        <v>339</v>
      </c>
      <c r="B43" s="158" t="s">
        <v>340</v>
      </c>
      <c r="C43" s="257">
        <v>31801</v>
      </c>
      <c r="D43" s="240">
        <v>33300</v>
      </c>
      <c r="E43" s="234">
        <v>33300</v>
      </c>
      <c r="F43" s="275">
        <v>33300</v>
      </c>
      <c r="G43" s="233">
        <v>33300</v>
      </c>
      <c r="H43" s="63">
        <f t="shared" si="0"/>
        <v>666</v>
      </c>
      <c r="I43" s="63">
        <f t="shared" si="1"/>
        <v>67</v>
      </c>
      <c r="J43" s="234">
        <f t="shared" si="12"/>
        <v>733</v>
      </c>
      <c r="K43" s="63">
        <f t="shared" si="3"/>
        <v>2331</v>
      </c>
      <c r="L43" s="63">
        <f t="shared" si="4"/>
        <v>233</v>
      </c>
      <c r="M43" s="63">
        <f t="shared" si="5"/>
        <v>34</v>
      </c>
      <c r="N43" s="63">
        <f t="shared" si="6"/>
        <v>9</v>
      </c>
      <c r="O43" s="234">
        <f t="shared" si="11"/>
        <v>2607</v>
      </c>
      <c r="P43" s="235">
        <f t="shared" si="9"/>
        <v>469</v>
      </c>
      <c r="Q43" s="235">
        <f t="shared" si="10"/>
        <v>1509</v>
      </c>
      <c r="R43" s="236">
        <f t="shared" si="7"/>
        <v>1998</v>
      </c>
      <c r="S43" s="246"/>
      <c r="T43" s="247"/>
      <c r="U43" s="247"/>
      <c r="V43" s="248"/>
    </row>
    <row r="44" spans="1:23" ht="20.100000000000001" customHeight="1" x14ac:dyDescent="0.2">
      <c r="A44" s="274" t="s">
        <v>341</v>
      </c>
      <c r="B44" s="158" t="s">
        <v>342</v>
      </c>
      <c r="C44" s="257">
        <v>33301</v>
      </c>
      <c r="D44" s="240">
        <v>34800</v>
      </c>
      <c r="E44" s="234">
        <v>34800</v>
      </c>
      <c r="F44" s="275">
        <v>34800</v>
      </c>
      <c r="G44" s="233">
        <v>34800</v>
      </c>
      <c r="H44" s="63">
        <f t="shared" si="0"/>
        <v>696</v>
      </c>
      <c r="I44" s="63">
        <f t="shared" si="1"/>
        <v>70</v>
      </c>
      <c r="J44" s="234">
        <f t="shared" si="12"/>
        <v>766</v>
      </c>
      <c r="K44" s="63">
        <f t="shared" si="3"/>
        <v>2436</v>
      </c>
      <c r="L44" s="63">
        <f t="shared" si="4"/>
        <v>244</v>
      </c>
      <c r="M44" s="63">
        <f t="shared" si="5"/>
        <v>35</v>
      </c>
      <c r="N44" s="63">
        <f t="shared" si="6"/>
        <v>9</v>
      </c>
      <c r="O44" s="234">
        <f t="shared" si="11"/>
        <v>2724</v>
      </c>
      <c r="P44" s="235">
        <f t="shared" si="9"/>
        <v>490</v>
      </c>
      <c r="Q44" s="235">
        <f t="shared" si="10"/>
        <v>1577</v>
      </c>
      <c r="R44" s="236">
        <f t="shared" si="7"/>
        <v>2088</v>
      </c>
      <c r="S44" s="246"/>
      <c r="T44" s="247"/>
      <c r="U44" s="247"/>
      <c r="V44" s="248"/>
    </row>
    <row r="45" spans="1:23" ht="20.100000000000001" customHeight="1" x14ac:dyDescent="0.2">
      <c r="A45" s="274" t="s">
        <v>343</v>
      </c>
      <c r="B45" s="158" t="s">
        <v>20</v>
      </c>
      <c r="C45" s="257">
        <v>34801</v>
      </c>
      <c r="D45" s="240">
        <v>36300</v>
      </c>
      <c r="E45" s="234">
        <v>36300</v>
      </c>
      <c r="F45" s="275">
        <v>36300</v>
      </c>
      <c r="G45" s="233">
        <v>36300</v>
      </c>
      <c r="H45" s="63">
        <f t="shared" si="0"/>
        <v>726</v>
      </c>
      <c r="I45" s="63">
        <f t="shared" si="1"/>
        <v>73</v>
      </c>
      <c r="J45" s="234">
        <f t="shared" si="12"/>
        <v>799</v>
      </c>
      <c r="K45" s="63">
        <f t="shared" si="3"/>
        <v>2541</v>
      </c>
      <c r="L45" s="63">
        <f t="shared" si="4"/>
        <v>254</v>
      </c>
      <c r="M45" s="63">
        <f t="shared" si="5"/>
        <v>37</v>
      </c>
      <c r="N45" s="63">
        <f t="shared" si="6"/>
        <v>10</v>
      </c>
      <c r="O45" s="234">
        <f t="shared" si="11"/>
        <v>2842</v>
      </c>
      <c r="P45" s="235">
        <f t="shared" si="9"/>
        <v>511</v>
      </c>
      <c r="Q45" s="235">
        <f t="shared" si="10"/>
        <v>1645</v>
      </c>
      <c r="R45" s="236">
        <f t="shared" si="7"/>
        <v>2178</v>
      </c>
      <c r="S45" s="244" t="s">
        <v>344</v>
      </c>
      <c r="T45" s="140">
        <v>26</v>
      </c>
      <c r="U45" s="140">
        <v>95</v>
      </c>
      <c r="V45" s="245">
        <v>73</v>
      </c>
    </row>
    <row r="46" spans="1:23" ht="20.100000000000001" customHeight="1" x14ac:dyDescent="0.2">
      <c r="A46" s="274" t="s">
        <v>345</v>
      </c>
      <c r="B46" s="158" t="s">
        <v>21</v>
      </c>
      <c r="C46" s="257">
        <v>36301</v>
      </c>
      <c r="D46" s="240">
        <v>38200</v>
      </c>
      <c r="E46" s="234">
        <v>38200</v>
      </c>
      <c r="F46" s="275">
        <v>38200</v>
      </c>
      <c r="G46" s="233">
        <v>38200</v>
      </c>
      <c r="H46" s="63">
        <f t="shared" si="0"/>
        <v>764</v>
      </c>
      <c r="I46" s="63">
        <f t="shared" si="1"/>
        <v>76</v>
      </c>
      <c r="J46" s="234">
        <f t="shared" si="12"/>
        <v>840</v>
      </c>
      <c r="K46" s="63">
        <f t="shared" si="3"/>
        <v>2674</v>
      </c>
      <c r="L46" s="63">
        <f t="shared" si="4"/>
        <v>267</v>
      </c>
      <c r="M46" s="63">
        <f t="shared" si="5"/>
        <v>39</v>
      </c>
      <c r="N46" s="63">
        <f t="shared" si="6"/>
        <v>10</v>
      </c>
      <c r="O46" s="234">
        <f t="shared" si="11"/>
        <v>2990</v>
      </c>
      <c r="P46" s="235">
        <f t="shared" si="9"/>
        <v>537</v>
      </c>
      <c r="Q46" s="235">
        <f t="shared" si="10"/>
        <v>1731</v>
      </c>
      <c r="R46" s="236">
        <f t="shared" si="7"/>
        <v>2292</v>
      </c>
      <c r="S46" s="249"/>
      <c r="V46" s="250"/>
    </row>
    <row r="47" spans="1:23" ht="20.100000000000001" customHeight="1" x14ac:dyDescent="0.2">
      <c r="A47" s="274" t="s">
        <v>346</v>
      </c>
      <c r="B47" s="158" t="s">
        <v>22</v>
      </c>
      <c r="C47" s="257">
        <v>38201</v>
      </c>
      <c r="D47" s="240">
        <v>40100</v>
      </c>
      <c r="E47" s="234">
        <v>40100</v>
      </c>
      <c r="F47" s="275">
        <v>40100</v>
      </c>
      <c r="G47" s="233">
        <v>40100</v>
      </c>
      <c r="H47" s="63">
        <f t="shared" si="0"/>
        <v>802</v>
      </c>
      <c r="I47" s="63">
        <f t="shared" si="1"/>
        <v>80</v>
      </c>
      <c r="J47" s="234">
        <f t="shared" si="12"/>
        <v>882</v>
      </c>
      <c r="K47" s="63">
        <f t="shared" si="3"/>
        <v>2807</v>
      </c>
      <c r="L47" s="63">
        <f t="shared" si="4"/>
        <v>281</v>
      </c>
      <c r="M47" s="63">
        <f t="shared" si="5"/>
        <v>41</v>
      </c>
      <c r="N47" s="63">
        <f t="shared" si="6"/>
        <v>11</v>
      </c>
      <c r="O47" s="234">
        <f t="shared" si="11"/>
        <v>3140</v>
      </c>
      <c r="P47" s="235">
        <f t="shared" si="9"/>
        <v>564</v>
      </c>
      <c r="Q47" s="235">
        <f t="shared" si="10"/>
        <v>1817</v>
      </c>
      <c r="R47" s="236">
        <f t="shared" si="7"/>
        <v>2406</v>
      </c>
      <c r="S47" s="246"/>
      <c r="T47" s="247"/>
      <c r="U47" s="247"/>
      <c r="V47" s="248"/>
    </row>
    <row r="48" spans="1:23" ht="20.100000000000001" customHeight="1" x14ac:dyDescent="0.2">
      <c r="A48" s="274" t="s">
        <v>347</v>
      </c>
      <c r="B48" s="158" t="s">
        <v>23</v>
      </c>
      <c r="C48" s="257">
        <v>40101</v>
      </c>
      <c r="D48" s="240">
        <v>42000</v>
      </c>
      <c r="E48" s="234">
        <v>42000</v>
      </c>
      <c r="F48" s="275">
        <v>42000</v>
      </c>
      <c r="G48" s="233">
        <v>42000</v>
      </c>
      <c r="H48" s="63">
        <f t="shared" si="0"/>
        <v>840</v>
      </c>
      <c r="I48" s="63">
        <f t="shared" si="1"/>
        <v>84</v>
      </c>
      <c r="J48" s="234">
        <f t="shared" si="12"/>
        <v>924</v>
      </c>
      <c r="K48" s="63">
        <f t="shared" si="3"/>
        <v>2940</v>
      </c>
      <c r="L48" s="63">
        <f t="shared" si="4"/>
        <v>294</v>
      </c>
      <c r="M48" s="63">
        <f t="shared" si="5"/>
        <v>42</v>
      </c>
      <c r="N48" s="63">
        <f t="shared" si="6"/>
        <v>11</v>
      </c>
      <c r="O48" s="234">
        <f t="shared" si="11"/>
        <v>3287</v>
      </c>
      <c r="P48" s="235">
        <f t="shared" si="9"/>
        <v>591</v>
      </c>
      <c r="Q48" s="235">
        <f t="shared" si="10"/>
        <v>1903</v>
      </c>
      <c r="R48" s="236">
        <f t="shared" si="7"/>
        <v>2520</v>
      </c>
      <c r="S48" s="244" t="s">
        <v>348</v>
      </c>
      <c r="T48" s="140">
        <v>31</v>
      </c>
      <c r="U48" s="140">
        <v>110</v>
      </c>
      <c r="V48" s="245">
        <v>84</v>
      </c>
    </row>
    <row r="49" spans="1:23" ht="20.100000000000001" customHeight="1" x14ac:dyDescent="0.2">
      <c r="A49" s="274" t="s">
        <v>349</v>
      </c>
      <c r="B49" s="158" t="s">
        <v>350</v>
      </c>
      <c r="C49" s="257">
        <v>42001</v>
      </c>
      <c r="D49" s="240">
        <v>43900</v>
      </c>
      <c r="E49" s="234">
        <v>43900</v>
      </c>
      <c r="F49" s="275">
        <v>43900</v>
      </c>
      <c r="G49" s="233">
        <v>43900</v>
      </c>
      <c r="H49" s="63">
        <f t="shared" si="0"/>
        <v>878</v>
      </c>
      <c r="I49" s="63">
        <f t="shared" si="1"/>
        <v>88</v>
      </c>
      <c r="J49" s="234">
        <f t="shared" si="12"/>
        <v>966</v>
      </c>
      <c r="K49" s="63">
        <f t="shared" si="3"/>
        <v>3073</v>
      </c>
      <c r="L49" s="63">
        <f t="shared" si="4"/>
        <v>307</v>
      </c>
      <c r="M49" s="63">
        <f t="shared" si="5"/>
        <v>44</v>
      </c>
      <c r="N49" s="63">
        <f t="shared" si="6"/>
        <v>11</v>
      </c>
      <c r="O49" s="234">
        <f t="shared" si="11"/>
        <v>3435</v>
      </c>
      <c r="P49" s="235">
        <f t="shared" si="9"/>
        <v>618</v>
      </c>
      <c r="Q49" s="235">
        <f t="shared" si="10"/>
        <v>1989</v>
      </c>
      <c r="R49" s="236">
        <f t="shared" si="7"/>
        <v>2634</v>
      </c>
      <c r="S49" s="249"/>
      <c r="V49" s="250"/>
    </row>
    <row r="50" spans="1:23" s="105" customFormat="1" ht="20.100000000000001" customHeight="1" thickBot="1" x14ac:dyDescent="0.3">
      <c r="A50" s="274" t="s">
        <v>351</v>
      </c>
      <c r="B50" s="188" t="s">
        <v>352</v>
      </c>
      <c r="C50" s="251">
        <v>43901</v>
      </c>
      <c r="D50" s="251">
        <v>45800</v>
      </c>
      <c r="E50" s="276">
        <v>45800</v>
      </c>
      <c r="F50" s="277">
        <v>45800</v>
      </c>
      <c r="G50" s="278">
        <v>45800</v>
      </c>
      <c r="H50" s="255">
        <f t="shared" si="0"/>
        <v>916</v>
      </c>
      <c r="I50" s="255">
        <f t="shared" si="1"/>
        <v>92</v>
      </c>
      <c r="J50" s="252">
        <f t="shared" si="12"/>
        <v>1008</v>
      </c>
      <c r="K50" s="255">
        <f t="shared" si="3"/>
        <v>3206</v>
      </c>
      <c r="L50" s="255">
        <f t="shared" si="4"/>
        <v>321</v>
      </c>
      <c r="M50" s="255">
        <f t="shared" si="5"/>
        <v>46</v>
      </c>
      <c r="N50" s="255">
        <f t="shared" si="6"/>
        <v>12</v>
      </c>
      <c r="O50" s="252">
        <f t="shared" si="11"/>
        <v>3585</v>
      </c>
      <c r="P50" s="279">
        <f t="shared" si="9"/>
        <v>644</v>
      </c>
      <c r="Q50" s="279">
        <f t="shared" si="10"/>
        <v>2075</v>
      </c>
      <c r="R50" s="280">
        <f t="shared" si="7"/>
        <v>2748</v>
      </c>
      <c r="S50" s="281" t="s">
        <v>353</v>
      </c>
      <c r="T50" s="282">
        <v>34</v>
      </c>
      <c r="U50" s="282">
        <v>120</v>
      </c>
      <c r="V50" s="283">
        <v>92</v>
      </c>
      <c r="W50" s="120"/>
    </row>
    <row r="51" spans="1:23" ht="20.100000000000001" customHeight="1" x14ac:dyDescent="0.2">
      <c r="A51" s="274" t="s">
        <v>354</v>
      </c>
      <c r="B51" s="158" t="s">
        <v>355</v>
      </c>
      <c r="C51" s="257">
        <v>45801</v>
      </c>
      <c r="D51" s="257">
        <v>48200</v>
      </c>
      <c r="E51" s="231">
        <v>45800</v>
      </c>
      <c r="F51" s="275">
        <v>48200</v>
      </c>
      <c r="G51" s="233">
        <v>48200</v>
      </c>
      <c r="H51" s="63">
        <f t="shared" si="0"/>
        <v>916</v>
      </c>
      <c r="I51" s="63">
        <f t="shared" si="1"/>
        <v>92</v>
      </c>
      <c r="J51" s="234">
        <f t="shared" si="12"/>
        <v>1008</v>
      </c>
      <c r="K51" s="63">
        <f t="shared" si="3"/>
        <v>3206</v>
      </c>
      <c r="L51" s="63">
        <f t="shared" si="4"/>
        <v>321</v>
      </c>
      <c r="M51" s="63">
        <f t="shared" si="5"/>
        <v>46</v>
      </c>
      <c r="N51" s="63">
        <f t="shared" si="6"/>
        <v>12</v>
      </c>
      <c r="O51" s="234">
        <f t="shared" si="11"/>
        <v>3585</v>
      </c>
      <c r="P51" s="235">
        <f t="shared" si="9"/>
        <v>678</v>
      </c>
      <c r="Q51" s="235">
        <f t="shared" si="10"/>
        <v>2184</v>
      </c>
      <c r="R51" s="236">
        <f t="shared" si="7"/>
        <v>2892</v>
      </c>
    </row>
    <row r="52" spans="1:23" ht="20.100000000000001" customHeight="1" x14ac:dyDescent="0.2">
      <c r="A52" s="274" t="s">
        <v>356</v>
      </c>
      <c r="B52" s="158" t="s">
        <v>357</v>
      </c>
      <c r="C52" s="257">
        <v>48201</v>
      </c>
      <c r="D52" s="257">
        <v>50600</v>
      </c>
      <c r="E52" s="231">
        <v>45800</v>
      </c>
      <c r="F52" s="275">
        <v>50600</v>
      </c>
      <c r="G52" s="233">
        <v>50600</v>
      </c>
      <c r="H52" s="63">
        <f t="shared" si="0"/>
        <v>916</v>
      </c>
      <c r="I52" s="63">
        <f t="shared" si="1"/>
        <v>92</v>
      </c>
      <c r="J52" s="234">
        <f t="shared" si="12"/>
        <v>1008</v>
      </c>
      <c r="K52" s="63">
        <f t="shared" si="3"/>
        <v>3206</v>
      </c>
      <c r="L52" s="63">
        <f t="shared" si="4"/>
        <v>321</v>
      </c>
      <c r="M52" s="63">
        <f t="shared" si="5"/>
        <v>46</v>
      </c>
      <c r="N52" s="63">
        <f t="shared" si="6"/>
        <v>12</v>
      </c>
      <c r="O52" s="234">
        <f t="shared" si="11"/>
        <v>3585</v>
      </c>
      <c r="P52" s="235">
        <f t="shared" si="9"/>
        <v>712</v>
      </c>
      <c r="Q52" s="235">
        <f t="shared" si="10"/>
        <v>2292</v>
      </c>
      <c r="R52" s="236">
        <f t="shared" si="7"/>
        <v>3036</v>
      </c>
    </row>
    <row r="53" spans="1:23" ht="20.100000000000001" customHeight="1" x14ac:dyDescent="0.2">
      <c r="A53" s="274" t="s">
        <v>358</v>
      </c>
      <c r="B53" s="158" t="s">
        <v>359</v>
      </c>
      <c r="C53" s="257">
        <v>50601</v>
      </c>
      <c r="D53" s="257">
        <v>53000</v>
      </c>
      <c r="E53" s="231">
        <v>45800</v>
      </c>
      <c r="F53" s="275">
        <v>53000</v>
      </c>
      <c r="G53" s="233">
        <v>53000</v>
      </c>
      <c r="H53" s="63">
        <f t="shared" si="0"/>
        <v>916</v>
      </c>
      <c r="I53" s="63">
        <f t="shared" si="1"/>
        <v>92</v>
      </c>
      <c r="J53" s="234">
        <f t="shared" si="12"/>
        <v>1008</v>
      </c>
      <c r="K53" s="63">
        <f t="shared" si="3"/>
        <v>3206</v>
      </c>
      <c r="L53" s="63">
        <f t="shared" si="4"/>
        <v>321</v>
      </c>
      <c r="M53" s="63">
        <f t="shared" si="5"/>
        <v>46</v>
      </c>
      <c r="N53" s="63">
        <f t="shared" si="6"/>
        <v>12</v>
      </c>
      <c r="O53" s="234">
        <f t="shared" si="11"/>
        <v>3585</v>
      </c>
      <c r="P53" s="235">
        <f t="shared" si="9"/>
        <v>746</v>
      </c>
      <c r="Q53" s="235">
        <f t="shared" si="10"/>
        <v>2401</v>
      </c>
      <c r="R53" s="236">
        <f t="shared" si="7"/>
        <v>3180</v>
      </c>
    </row>
    <row r="54" spans="1:23" ht="20.100000000000001" customHeight="1" x14ac:dyDescent="0.2">
      <c r="A54" s="274" t="s">
        <v>360</v>
      </c>
      <c r="B54" s="158" t="s">
        <v>361</v>
      </c>
      <c r="C54" s="257">
        <v>53001</v>
      </c>
      <c r="D54" s="257">
        <v>55400</v>
      </c>
      <c r="E54" s="231">
        <v>45800</v>
      </c>
      <c r="F54" s="275">
        <v>55400</v>
      </c>
      <c r="G54" s="233">
        <v>55400</v>
      </c>
      <c r="H54" s="63">
        <f t="shared" si="0"/>
        <v>916</v>
      </c>
      <c r="I54" s="63">
        <f t="shared" si="1"/>
        <v>92</v>
      </c>
      <c r="J54" s="234">
        <f t="shared" si="12"/>
        <v>1008</v>
      </c>
      <c r="K54" s="63">
        <f t="shared" si="3"/>
        <v>3206</v>
      </c>
      <c r="L54" s="63">
        <f t="shared" si="4"/>
        <v>321</v>
      </c>
      <c r="M54" s="63">
        <f t="shared" si="5"/>
        <v>46</v>
      </c>
      <c r="N54" s="63">
        <f t="shared" si="6"/>
        <v>12</v>
      </c>
      <c r="O54" s="234">
        <f t="shared" si="11"/>
        <v>3585</v>
      </c>
      <c r="P54" s="235">
        <f t="shared" si="9"/>
        <v>779</v>
      </c>
      <c r="Q54" s="235">
        <f t="shared" si="10"/>
        <v>2510</v>
      </c>
      <c r="R54" s="236">
        <f t="shared" si="7"/>
        <v>3324</v>
      </c>
    </row>
    <row r="55" spans="1:23" ht="20.100000000000001" customHeight="1" x14ac:dyDescent="0.2">
      <c r="A55" s="274" t="s">
        <v>362</v>
      </c>
      <c r="B55" s="158" t="s">
        <v>30</v>
      </c>
      <c r="C55" s="257">
        <v>55401</v>
      </c>
      <c r="D55" s="257">
        <v>57800</v>
      </c>
      <c r="E55" s="231">
        <v>45800</v>
      </c>
      <c r="F55" s="275">
        <v>57800</v>
      </c>
      <c r="G55" s="233">
        <v>57800</v>
      </c>
      <c r="H55" s="63">
        <f t="shared" si="0"/>
        <v>916</v>
      </c>
      <c r="I55" s="63">
        <f t="shared" si="1"/>
        <v>92</v>
      </c>
      <c r="J55" s="234">
        <f t="shared" si="12"/>
        <v>1008</v>
      </c>
      <c r="K55" s="63">
        <f t="shared" si="3"/>
        <v>3206</v>
      </c>
      <c r="L55" s="63">
        <f t="shared" si="4"/>
        <v>321</v>
      </c>
      <c r="M55" s="63">
        <f t="shared" si="5"/>
        <v>46</v>
      </c>
      <c r="N55" s="63">
        <f t="shared" si="6"/>
        <v>12</v>
      </c>
      <c r="O55" s="234">
        <f t="shared" si="11"/>
        <v>3585</v>
      </c>
      <c r="P55" s="235">
        <f t="shared" si="9"/>
        <v>813</v>
      </c>
      <c r="Q55" s="235">
        <f t="shared" si="10"/>
        <v>2619</v>
      </c>
      <c r="R55" s="236">
        <f t="shared" si="7"/>
        <v>3468</v>
      </c>
    </row>
    <row r="56" spans="1:23" ht="20.100000000000001" customHeight="1" x14ac:dyDescent="0.2">
      <c r="A56" s="274" t="s">
        <v>363</v>
      </c>
      <c r="B56" s="158" t="s">
        <v>364</v>
      </c>
      <c r="C56" s="257">
        <v>57801</v>
      </c>
      <c r="D56" s="257">
        <v>60800</v>
      </c>
      <c r="E56" s="231">
        <v>45800</v>
      </c>
      <c r="F56" s="275">
        <v>60800</v>
      </c>
      <c r="G56" s="233">
        <v>60800</v>
      </c>
      <c r="H56" s="63">
        <f t="shared" si="0"/>
        <v>916</v>
      </c>
      <c r="I56" s="63">
        <f t="shared" si="1"/>
        <v>92</v>
      </c>
      <c r="J56" s="234">
        <f t="shared" si="12"/>
        <v>1008</v>
      </c>
      <c r="K56" s="63">
        <f t="shared" si="3"/>
        <v>3206</v>
      </c>
      <c r="L56" s="63">
        <f t="shared" si="4"/>
        <v>321</v>
      </c>
      <c r="M56" s="63">
        <f t="shared" si="5"/>
        <v>46</v>
      </c>
      <c r="N56" s="63">
        <f t="shared" si="6"/>
        <v>12</v>
      </c>
      <c r="O56" s="234">
        <f t="shared" si="11"/>
        <v>3585</v>
      </c>
      <c r="P56" s="235">
        <f t="shared" si="9"/>
        <v>855</v>
      </c>
      <c r="Q56" s="235">
        <f t="shared" si="10"/>
        <v>2755</v>
      </c>
      <c r="R56" s="236">
        <f t="shared" si="7"/>
        <v>3648</v>
      </c>
    </row>
    <row r="57" spans="1:23" ht="20.100000000000001" customHeight="1" x14ac:dyDescent="0.2">
      <c r="A57" s="274" t="s">
        <v>365</v>
      </c>
      <c r="B57" s="158" t="s">
        <v>366</v>
      </c>
      <c r="C57" s="257">
        <v>60801</v>
      </c>
      <c r="D57" s="257">
        <v>63800</v>
      </c>
      <c r="E57" s="231">
        <v>45800</v>
      </c>
      <c r="F57" s="275">
        <v>63800</v>
      </c>
      <c r="G57" s="233">
        <v>63800</v>
      </c>
      <c r="H57" s="63">
        <f t="shared" si="0"/>
        <v>916</v>
      </c>
      <c r="I57" s="63">
        <f t="shared" si="1"/>
        <v>92</v>
      </c>
      <c r="J57" s="234">
        <f t="shared" si="12"/>
        <v>1008</v>
      </c>
      <c r="K57" s="63">
        <f t="shared" si="3"/>
        <v>3206</v>
      </c>
      <c r="L57" s="63">
        <f t="shared" si="4"/>
        <v>321</v>
      </c>
      <c r="M57" s="63">
        <f t="shared" si="5"/>
        <v>46</v>
      </c>
      <c r="N57" s="63">
        <f t="shared" si="6"/>
        <v>12</v>
      </c>
      <c r="O57" s="234">
        <f t="shared" si="11"/>
        <v>3585</v>
      </c>
      <c r="P57" s="235">
        <f t="shared" si="9"/>
        <v>898</v>
      </c>
      <c r="Q57" s="235">
        <f t="shared" si="10"/>
        <v>2890</v>
      </c>
      <c r="R57" s="236">
        <f t="shared" si="7"/>
        <v>3828</v>
      </c>
    </row>
    <row r="58" spans="1:23" ht="20.100000000000001" customHeight="1" x14ac:dyDescent="0.2">
      <c r="A58" s="274" t="s">
        <v>367</v>
      </c>
      <c r="B58" s="158" t="s">
        <v>368</v>
      </c>
      <c r="C58" s="257">
        <v>63801</v>
      </c>
      <c r="D58" s="257">
        <v>66800</v>
      </c>
      <c r="E58" s="231">
        <v>45800</v>
      </c>
      <c r="F58" s="275">
        <v>66800</v>
      </c>
      <c r="G58" s="233">
        <v>66800</v>
      </c>
      <c r="H58" s="63">
        <f t="shared" si="0"/>
        <v>916</v>
      </c>
      <c r="I58" s="63">
        <f t="shared" si="1"/>
        <v>92</v>
      </c>
      <c r="J58" s="234">
        <f t="shared" si="12"/>
        <v>1008</v>
      </c>
      <c r="K58" s="63">
        <f t="shared" si="3"/>
        <v>3206</v>
      </c>
      <c r="L58" s="63">
        <f t="shared" si="4"/>
        <v>321</v>
      </c>
      <c r="M58" s="63">
        <f t="shared" si="5"/>
        <v>46</v>
      </c>
      <c r="N58" s="63">
        <f t="shared" si="6"/>
        <v>12</v>
      </c>
      <c r="O58" s="234">
        <f t="shared" si="11"/>
        <v>3585</v>
      </c>
      <c r="P58" s="235">
        <f t="shared" si="9"/>
        <v>940</v>
      </c>
      <c r="Q58" s="235">
        <f t="shared" si="10"/>
        <v>3026</v>
      </c>
      <c r="R58" s="236">
        <f t="shared" si="7"/>
        <v>4008</v>
      </c>
    </row>
    <row r="59" spans="1:23" ht="20.100000000000001" customHeight="1" x14ac:dyDescent="0.2">
      <c r="A59" s="274" t="s">
        <v>369</v>
      </c>
      <c r="B59" s="158" t="s">
        <v>370</v>
      </c>
      <c r="C59" s="257">
        <v>66801</v>
      </c>
      <c r="D59" s="257">
        <v>69800</v>
      </c>
      <c r="E59" s="231">
        <v>45800</v>
      </c>
      <c r="F59" s="275">
        <v>69800</v>
      </c>
      <c r="G59" s="233">
        <v>69800</v>
      </c>
      <c r="H59" s="63">
        <f t="shared" si="0"/>
        <v>916</v>
      </c>
      <c r="I59" s="63">
        <f t="shared" si="1"/>
        <v>92</v>
      </c>
      <c r="J59" s="234">
        <f t="shared" si="12"/>
        <v>1008</v>
      </c>
      <c r="K59" s="63">
        <f t="shared" si="3"/>
        <v>3206</v>
      </c>
      <c r="L59" s="63">
        <f t="shared" si="4"/>
        <v>321</v>
      </c>
      <c r="M59" s="63">
        <f t="shared" si="5"/>
        <v>46</v>
      </c>
      <c r="N59" s="63">
        <f t="shared" si="6"/>
        <v>12</v>
      </c>
      <c r="O59" s="234">
        <f t="shared" si="11"/>
        <v>3585</v>
      </c>
      <c r="P59" s="235">
        <f t="shared" si="9"/>
        <v>982</v>
      </c>
      <c r="Q59" s="235">
        <f t="shared" si="10"/>
        <v>3162</v>
      </c>
      <c r="R59" s="236">
        <f t="shared" si="7"/>
        <v>4188</v>
      </c>
    </row>
    <row r="60" spans="1:23" ht="20.100000000000001" customHeight="1" x14ac:dyDescent="0.2">
      <c r="A60" s="274" t="s">
        <v>371</v>
      </c>
      <c r="B60" s="158" t="s">
        <v>372</v>
      </c>
      <c r="C60" s="257">
        <v>69801</v>
      </c>
      <c r="D60" s="257">
        <v>72800</v>
      </c>
      <c r="E60" s="231">
        <v>45800</v>
      </c>
      <c r="F60" s="275">
        <v>72800</v>
      </c>
      <c r="G60" s="233">
        <v>72800</v>
      </c>
      <c r="H60" s="63">
        <f t="shared" si="0"/>
        <v>916</v>
      </c>
      <c r="I60" s="63">
        <f t="shared" si="1"/>
        <v>92</v>
      </c>
      <c r="J60" s="234">
        <f t="shared" si="12"/>
        <v>1008</v>
      </c>
      <c r="K60" s="63">
        <f t="shared" si="3"/>
        <v>3206</v>
      </c>
      <c r="L60" s="63">
        <f t="shared" si="4"/>
        <v>321</v>
      </c>
      <c r="M60" s="63">
        <f t="shared" si="5"/>
        <v>46</v>
      </c>
      <c r="N60" s="63">
        <f t="shared" si="6"/>
        <v>12</v>
      </c>
      <c r="O60" s="234">
        <f t="shared" si="11"/>
        <v>3585</v>
      </c>
      <c r="P60" s="235">
        <f t="shared" si="9"/>
        <v>1024</v>
      </c>
      <c r="Q60" s="235">
        <f t="shared" si="10"/>
        <v>3298</v>
      </c>
      <c r="R60" s="236">
        <f t="shared" si="7"/>
        <v>4368</v>
      </c>
    </row>
    <row r="61" spans="1:23" ht="20.100000000000001" customHeight="1" x14ac:dyDescent="0.2">
      <c r="A61" s="274" t="s">
        <v>373</v>
      </c>
      <c r="B61" s="158" t="s">
        <v>374</v>
      </c>
      <c r="C61" s="257">
        <v>72801</v>
      </c>
      <c r="D61" s="257">
        <v>76500</v>
      </c>
      <c r="E61" s="231">
        <v>45800</v>
      </c>
      <c r="F61" s="275">
        <v>76500</v>
      </c>
      <c r="G61" s="233">
        <v>76500</v>
      </c>
      <c r="H61" s="63">
        <f t="shared" si="0"/>
        <v>916</v>
      </c>
      <c r="I61" s="63">
        <f t="shared" si="1"/>
        <v>92</v>
      </c>
      <c r="J61" s="234">
        <f t="shared" si="12"/>
        <v>1008</v>
      </c>
      <c r="K61" s="63">
        <f t="shared" si="3"/>
        <v>3206</v>
      </c>
      <c r="L61" s="63">
        <f t="shared" si="4"/>
        <v>321</v>
      </c>
      <c r="M61" s="63">
        <f t="shared" si="5"/>
        <v>46</v>
      </c>
      <c r="N61" s="63">
        <f t="shared" si="6"/>
        <v>12</v>
      </c>
      <c r="O61" s="234">
        <f t="shared" si="11"/>
        <v>3585</v>
      </c>
      <c r="P61" s="235">
        <f t="shared" si="9"/>
        <v>1076</v>
      </c>
      <c r="Q61" s="235">
        <f t="shared" si="10"/>
        <v>3466</v>
      </c>
      <c r="R61" s="236">
        <f t="shared" si="7"/>
        <v>4590</v>
      </c>
    </row>
    <row r="62" spans="1:23" ht="20.100000000000001" customHeight="1" x14ac:dyDescent="0.2">
      <c r="A62" s="274" t="s">
        <v>375</v>
      </c>
      <c r="B62" s="158" t="s">
        <v>37</v>
      </c>
      <c r="C62" s="257">
        <v>76501</v>
      </c>
      <c r="D62" s="257">
        <v>80200</v>
      </c>
      <c r="E62" s="231">
        <v>45800</v>
      </c>
      <c r="F62" s="275">
        <v>80200</v>
      </c>
      <c r="G62" s="233">
        <v>80200</v>
      </c>
      <c r="H62" s="63">
        <f t="shared" si="0"/>
        <v>916</v>
      </c>
      <c r="I62" s="63">
        <f t="shared" si="1"/>
        <v>92</v>
      </c>
      <c r="J62" s="234">
        <f t="shared" si="12"/>
        <v>1008</v>
      </c>
      <c r="K62" s="63">
        <f t="shared" si="3"/>
        <v>3206</v>
      </c>
      <c r="L62" s="63">
        <f t="shared" si="4"/>
        <v>321</v>
      </c>
      <c r="M62" s="63">
        <f t="shared" si="5"/>
        <v>46</v>
      </c>
      <c r="N62" s="63">
        <f t="shared" si="6"/>
        <v>12</v>
      </c>
      <c r="O62" s="234">
        <f t="shared" si="11"/>
        <v>3585</v>
      </c>
      <c r="P62" s="235">
        <f t="shared" si="9"/>
        <v>1128</v>
      </c>
      <c r="Q62" s="235">
        <f t="shared" si="10"/>
        <v>3633</v>
      </c>
      <c r="R62" s="236">
        <f t="shared" si="7"/>
        <v>4812</v>
      </c>
    </row>
    <row r="63" spans="1:23" ht="20.100000000000001" customHeight="1" x14ac:dyDescent="0.2">
      <c r="A63" s="274" t="s">
        <v>376</v>
      </c>
      <c r="B63" s="158" t="s">
        <v>377</v>
      </c>
      <c r="C63" s="257">
        <v>80201</v>
      </c>
      <c r="D63" s="257">
        <v>83900</v>
      </c>
      <c r="E63" s="231">
        <v>45800</v>
      </c>
      <c r="F63" s="275">
        <v>83900</v>
      </c>
      <c r="G63" s="233">
        <v>83900</v>
      </c>
      <c r="H63" s="63">
        <f t="shared" si="0"/>
        <v>916</v>
      </c>
      <c r="I63" s="63">
        <f t="shared" si="1"/>
        <v>92</v>
      </c>
      <c r="J63" s="234">
        <f t="shared" si="12"/>
        <v>1008</v>
      </c>
      <c r="K63" s="63">
        <f t="shared" si="3"/>
        <v>3206</v>
      </c>
      <c r="L63" s="63">
        <f t="shared" si="4"/>
        <v>321</v>
      </c>
      <c r="M63" s="63">
        <f t="shared" si="5"/>
        <v>46</v>
      </c>
      <c r="N63" s="63">
        <f t="shared" si="6"/>
        <v>12</v>
      </c>
      <c r="O63" s="234">
        <f t="shared" si="11"/>
        <v>3585</v>
      </c>
      <c r="P63" s="235">
        <f t="shared" si="9"/>
        <v>1180</v>
      </c>
      <c r="Q63" s="235">
        <f t="shared" si="10"/>
        <v>3801</v>
      </c>
      <c r="R63" s="236">
        <f t="shared" si="7"/>
        <v>5034</v>
      </c>
    </row>
    <row r="64" spans="1:23" ht="20.100000000000001" customHeight="1" x14ac:dyDescent="0.2">
      <c r="A64" s="274" t="s">
        <v>378</v>
      </c>
      <c r="B64" s="158" t="s">
        <v>379</v>
      </c>
      <c r="C64" s="257">
        <v>83901</v>
      </c>
      <c r="D64" s="257">
        <v>87600</v>
      </c>
      <c r="E64" s="231">
        <v>45800</v>
      </c>
      <c r="F64" s="275">
        <v>87600</v>
      </c>
      <c r="G64" s="233">
        <v>87600</v>
      </c>
      <c r="H64" s="63">
        <f t="shared" si="0"/>
        <v>916</v>
      </c>
      <c r="I64" s="63">
        <f t="shared" si="1"/>
        <v>92</v>
      </c>
      <c r="J64" s="234">
        <f t="shared" si="12"/>
        <v>1008</v>
      </c>
      <c r="K64" s="63">
        <f t="shared" si="3"/>
        <v>3206</v>
      </c>
      <c r="L64" s="63">
        <f t="shared" si="4"/>
        <v>321</v>
      </c>
      <c r="M64" s="63">
        <f t="shared" si="5"/>
        <v>46</v>
      </c>
      <c r="N64" s="63">
        <f t="shared" si="6"/>
        <v>12</v>
      </c>
      <c r="O64" s="234">
        <f t="shared" si="11"/>
        <v>3585</v>
      </c>
      <c r="P64" s="235">
        <f t="shared" si="9"/>
        <v>1233</v>
      </c>
      <c r="Q64" s="235">
        <f t="shared" si="10"/>
        <v>3969</v>
      </c>
      <c r="R64" s="236">
        <f t="shared" si="7"/>
        <v>5256</v>
      </c>
    </row>
    <row r="65" spans="1:19" ht="20.100000000000001" customHeight="1" x14ac:dyDescent="0.2">
      <c r="A65" s="274" t="s">
        <v>380</v>
      </c>
      <c r="B65" s="284" t="s">
        <v>381</v>
      </c>
      <c r="C65" s="257">
        <v>87601</v>
      </c>
      <c r="D65" s="257">
        <v>92100</v>
      </c>
      <c r="E65" s="231">
        <v>45800</v>
      </c>
      <c r="F65" s="275">
        <v>92100</v>
      </c>
      <c r="G65" s="233">
        <v>92100</v>
      </c>
      <c r="H65" s="63">
        <f t="shared" si="0"/>
        <v>916</v>
      </c>
      <c r="I65" s="63">
        <f t="shared" si="1"/>
        <v>92</v>
      </c>
      <c r="J65" s="234">
        <f t="shared" si="12"/>
        <v>1008</v>
      </c>
      <c r="K65" s="63">
        <f t="shared" si="3"/>
        <v>3206</v>
      </c>
      <c r="L65" s="63">
        <f t="shared" si="4"/>
        <v>321</v>
      </c>
      <c r="M65" s="63">
        <f t="shared" si="5"/>
        <v>46</v>
      </c>
      <c r="N65" s="63">
        <f t="shared" si="6"/>
        <v>12</v>
      </c>
      <c r="O65" s="234">
        <f t="shared" si="11"/>
        <v>3585</v>
      </c>
      <c r="P65" s="235">
        <f t="shared" si="9"/>
        <v>1296</v>
      </c>
      <c r="Q65" s="235">
        <f t="shared" si="10"/>
        <v>4173</v>
      </c>
      <c r="R65" s="236">
        <f t="shared" si="7"/>
        <v>5526</v>
      </c>
    </row>
    <row r="66" spans="1:19" ht="20.100000000000001" customHeight="1" x14ac:dyDescent="0.2">
      <c r="A66" s="274" t="s">
        <v>382</v>
      </c>
      <c r="B66" s="284" t="s">
        <v>383</v>
      </c>
      <c r="C66" s="257">
        <v>92101</v>
      </c>
      <c r="D66" s="257">
        <v>96600</v>
      </c>
      <c r="E66" s="231">
        <v>45800</v>
      </c>
      <c r="F66" s="275">
        <v>96600</v>
      </c>
      <c r="G66" s="233">
        <v>96600</v>
      </c>
      <c r="H66" s="63">
        <f t="shared" si="0"/>
        <v>916</v>
      </c>
      <c r="I66" s="63">
        <f t="shared" si="1"/>
        <v>92</v>
      </c>
      <c r="J66" s="234">
        <f t="shared" si="12"/>
        <v>1008</v>
      </c>
      <c r="K66" s="63">
        <f t="shared" si="3"/>
        <v>3206</v>
      </c>
      <c r="L66" s="63">
        <f t="shared" si="4"/>
        <v>321</v>
      </c>
      <c r="M66" s="63">
        <f t="shared" si="5"/>
        <v>46</v>
      </c>
      <c r="N66" s="63">
        <f t="shared" si="6"/>
        <v>12</v>
      </c>
      <c r="O66" s="234">
        <f t="shared" si="11"/>
        <v>3585</v>
      </c>
      <c r="P66" s="235">
        <f t="shared" si="9"/>
        <v>1359</v>
      </c>
      <c r="Q66" s="235">
        <f t="shared" si="10"/>
        <v>4377</v>
      </c>
      <c r="R66" s="236">
        <f t="shared" si="7"/>
        <v>5796</v>
      </c>
    </row>
    <row r="67" spans="1:19" ht="20.100000000000001" customHeight="1" x14ac:dyDescent="0.2">
      <c r="A67" s="274" t="s">
        <v>384</v>
      </c>
      <c r="B67" s="284" t="s">
        <v>385</v>
      </c>
      <c r="C67" s="257">
        <v>96601</v>
      </c>
      <c r="D67" s="257">
        <v>101100</v>
      </c>
      <c r="E67" s="231">
        <v>45800</v>
      </c>
      <c r="F67" s="275">
        <v>101100</v>
      </c>
      <c r="G67" s="233">
        <v>101100</v>
      </c>
      <c r="H67" s="63">
        <f t="shared" si="0"/>
        <v>916</v>
      </c>
      <c r="I67" s="63">
        <f t="shared" si="1"/>
        <v>92</v>
      </c>
      <c r="J67" s="234">
        <f t="shared" si="12"/>
        <v>1008</v>
      </c>
      <c r="K67" s="63">
        <f t="shared" si="3"/>
        <v>3206</v>
      </c>
      <c r="L67" s="63">
        <f t="shared" si="4"/>
        <v>321</v>
      </c>
      <c r="M67" s="63">
        <f t="shared" si="5"/>
        <v>46</v>
      </c>
      <c r="N67" s="63">
        <f t="shared" si="6"/>
        <v>12</v>
      </c>
      <c r="O67" s="234">
        <f t="shared" si="11"/>
        <v>3585</v>
      </c>
      <c r="P67" s="235">
        <f t="shared" si="9"/>
        <v>1422</v>
      </c>
      <c r="Q67" s="235">
        <f t="shared" si="10"/>
        <v>4580</v>
      </c>
      <c r="R67" s="236">
        <f t="shared" si="7"/>
        <v>6066</v>
      </c>
    </row>
    <row r="68" spans="1:19" ht="20.100000000000001" customHeight="1" x14ac:dyDescent="0.2">
      <c r="A68" s="274" t="s">
        <v>386</v>
      </c>
      <c r="B68" s="284" t="s">
        <v>387</v>
      </c>
      <c r="C68" s="257">
        <v>101101</v>
      </c>
      <c r="D68" s="257">
        <v>105600</v>
      </c>
      <c r="E68" s="231">
        <v>45800</v>
      </c>
      <c r="F68" s="275">
        <v>105600</v>
      </c>
      <c r="G68" s="233">
        <v>105600</v>
      </c>
      <c r="H68" s="63">
        <f t="shared" si="0"/>
        <v>916</v>
      </c>
      <c r="I68" s="63">
        <f t="shared" si="1"/>
        <v>92</v>
      </c>
      <c r="J68" s="234">
        <f t="shared" si="12"/>
        <v>1008</v>
      </c>
      <c r="K68" s="63">
        <f t="shared" si="3"/>
        <v>3206</v>
      </c>
      <c r="L68" s="63">
        <f t="shared" si="4"/>
        <v>321</v>
      </c>
      <c r="M68" s="63">
        <f t="shared" si="5"/>
        <v>46</v>
      </c>
      <c r="N68" s="63">
        <f t="shared" si="6"/>
        <v>12</v>
      </c>
      <c r="O68" s="234">
        <f t="shared" si="11"/>
        <v>3585</v>
      </c>
      <c r="P68" s="235">
        <f t="shared" si="9"/>
        <v>1486</v>
      </c>
      <c r="Q68" s="235">
        <f t="shared" si="10"/>
        <v>4784</v>
      </c>
      <c r="R68" s="236">
        <f t="shared" si="7"/>
        <v>6336</v>
      </c>
    </row>
    <row r="69" spans="1:19" ht="20.100000000000001" customHeight="1" x14ac:dyDescent="0.2">
      <c r="A69" s="274" t="s">
        <v>388</v>
      </c>
      <c r="B69" s="284" t="s">
        <v>389</v>
      </c>
      <c r="C69" s="257">
        <v>105601</v>
      </c>
      <c r="D69" s="257">
        <v>110100</v>
      </c>
      <c r="E69" s="231">
        <v>45800</v>
      </c>
      <c r="F69" s="275">
        <v>110100</v>
      </c>
      <c r="G69" s="233">
        <v>110100</v>
      </c>
      <c r="H69" s="63">
        <f t="shared" si="0"/>
        <v>916</v>
      </c>
      <c r="I69" s="63">
        <f t="shared" si="1"/>
        <v>92</v>
      </c>
      <c r="J69" s="234">
        <f t="shared" si="12"/>
        <v>1008</v>
      </c>
      <c r="K69" s="63">
        <f t="shared" si="3"/>
        <v>3206</v>
      </c>
      <c r="L69" s="63">
        <f t="shared" si="4"/>
        <v>321</v>
      </c>
      <c r="M69" s="63">
        <f t="shared" si="5"/>
        <v>46</v>
      </c>
      <c r="N69" s="63">
        <f t="shared" si="6"/>
        <v>12</v>
      </c>
      <c r="O69" s="234">
        <f t="shared" si="11"/>
        <v>3585</v>
      </c>
      <c r="P69" s="235">
        <f t="shared" si="9"/>
        <v>1549</v>
      </c>
      <c r="Q69" s="235">
        <f t="shared" si="10"/>
        <v>4988</v>
      </c>
      <c r="R69" s="236">
        <f t="shared" si="7"/>
        <v>6606</v>
      </c>
    </row>
    <row r="70" spans="1:19" ht="20.100000000000001" customHeight="1" x14ac:dyDescent="0.2">
      <c r="A70" s="274" t="s">
        <v>390</v>
      </c>
      <c r="B70" s="284" t="s">
        <v>391</v>
      </c>
      <c r="C70" s="257">
        <v>110101</v>
      </c>
      <c r="D70" s="257">
        <v>115500</v>
      </c>
      <c r="E70" s="231">
        <v>45800</v>
      </c>
      <c r="F70" s="275">
        <v>115500</v>
      </c>
      <c r="G70" s="233">
        <v>115500</v>
      </c>
      <c r="H70" s="63">
        <f t="shared" si="0"/>
        <v>916</v>
      </c>
      <c r="I70" s="63">
        <f t="shared" si="1"/>
        <v>92</v>
      </c>
      <c r="J70" s="234">
        <f t="shared" si="12"/>
        <v>1008</v>
      </c>
      <c r="K70" s="63">
        <f t="shared" si="3"/>
        <v>3206</v>
      </c>
      <c r="L70" s="63">
        <f t="shared" si="4"/>
        <v>321</v>
      </c>
      <c r="M70" s="63">
        <f t="shared" si="5"/>
        <v>46</v>
      </c>
      <c r="N70" s="63">
        <f t="shared" si="6"/>
        <v>12</v>
      </c>
      <c r="O70" s="234">
        <f t="shared" si="11"/>
        <v>3585</v>
      </c>
      <c r="P70" s="235">
        <f t="shared" si="9"/>
        <v>1625</v>
      </c>
      <c r="Q70" s="235">
        <f t="shared" si="10"/>
        <v>5233</v>
      </c>
      <c r="R70" s="236">
        <f t="shared" si="7"/>
        <v>6930</v>
      </c>
    </row>
    <row r="71" spans="1:19" ht="20.100000000000001" customHeight="1" x14ac:dyDescent="0.2">
      <c r="A71" s="274" t="s">
        <v>392</v>
      </c>
      <c r="B71" s="284" t="s">
        <v>393</v>
      </c>
      <c r="C71" s="257">
        <v>115501</v>
      </c>
      <c r="D71" s="257">
        <v>120900</v>
      </c>
      <c r="E71" s="231">
        <v>45800</v>
      </c>
      <c r="F71" s="275">
        <v>120900</v>
      </c>
      <c r="G71" s="233">
        <v>120900</v>
      </c>
      <c r="H71" s="63">
        <f t="shared" si="0"/>
        <v>916</v>
      </c>
      <c r="I71" s="63">
        <f t="shared" si="1"/>
        <v>92</v>
      </c>
      <c r="J71" s="234">
        <f t="shared" si="12"/>
        <v>1008</v>
      </c>
      <c r="K71" s="63">
        <f t="shared" si="3"/>
        <v>3206</v>
      </c>
      <c r="L71" s="63">
        <f t="shared" si="4"/>
        <v>321</v>
      </c>
      <c r="M71" s="63">
        <f t="shared" si="5"/>
        <v>46</v>
      </c>
      <c r="N71" s="63">
        <f t="shared" si="6"/>
        <v>12</v>
      </c>
      <c r="O71" s="234">
        <f t="shared" si="11"/>
        <v>3585</v>
      </c>
      <c r="P71" s="235">
        <f t="shared" si="9"/>
        <v>1701</v>
      </c>
      <c r="Q71" s="235">
        <f t="shared" si="10"/>
        <v>5477</v>
      </c>
      <c r="R71" s="236">
        <f t="shared" si="7"/>
        <v>7254</v>
      </c>
    </row>
    <row r="72" spans="1:19" ht="20.100000000000001" customHeight="1" x14ac:dyDescent="0.2">
      <c r="A72" s="274" t="s">
        <v>394</v>
      </c>
      <c r="B72" s="284" t="s">
        <v>395</v>
      </c>
      <c r="C72" s="257">
        <v>120901</v>
      </c>
      <c r="D72" s="257">
        <v>126300</v>
      </c>
      <c r="E72" s="231">
        <v>45800</v>
      </c>
      <c r="F72" s="275">
        <v>126300</v>
      </c>
      <c r="G72" s="233">
        <v>126300</v>
      </c>
      <c r="H72" s="63">
        <f t="shared" si="0"/>
        <v>916</v>
      </c>
      <c r="I72" s="63">
        <f t="shared" si="1"/>
        <v>92</v>
      </c>
      <c r="J72" s="234">
        <f t="shared" si="12"/>
        <v>1008</v>
      </c>
      <c r="K72" s="63">
        <f t="shared" si="3"/>
        <v>3206</v>
      </c>
      <c r="L72" s="63">
        <f t="shared" si="4"/>
        <v>321</v>
      </c>
      <c r="M72" s="63">
        <f t="shared" si="5"/>
        <v>46</v>
      </c>
      <c r="N72" s="63">
        <f t="shared" si="6"/>
        <v>12</v>
      </c>
      <c r="O72" s="234">
        <f t="shared" si="11"/>
        <v>3585</v>
      </c>
      <c r="P72" s="235">
        <f t="shared" si="9"/>
        <v>1777</v>
      </c>
      <c r="Q72" s="235">
        <f t="shared" si="10"/>
        <v>5722</v>
      </c>
      <c r="R72" s="236">
        <f t="shared" si="7"/>
        <v>7578</v>
      </c>
    </row>
    <row r="73" spans="1:19" ht="20.100000000000001" customHeight="1" x14ac:dyDescent="0.2">
      <c r="A73" s="274" t="s">
        <v>396</v>
      </c>
      <c r="B73" s="284" t="s">
        <v>397</v>
      </c>
      <c r="C73" s="257">
        <v>126301</v>
      </c>
      <c r="D73" s="257">
        <v>131700</v>
      </c>
      <c r="E73" s="231">
        <v>45800</v>
      </c>
      <c r="F73" s="275">
        <v>131700</v>
      </c>
      <c r="G73" s="233">
        <v>131700</v>
      </c>
      <c r="H73" s="63">
        <f t="shared" si="0"/>
        <v>916</v>
      </c>
      <c r="I73" s="63">
        <f t="shared" si="1"/>
        <v>92</v>
      </c>
      <c r="J73" s="234">
        <f t="shared" si="12"/>
        <v>1008</v>
      </c>
      <c r="K73" s="63">
        <f t="shared" si="3"/>
        <v>3206</v>
      </c>
      <c r="L73" s="63">
        <f t="shared" si="4"/>
        <v>321</v>
      </c>
      <c r="M73" s="63">
        <f t="shared" si="5"/>
        <v>46</v>
      </c>
      <c r="N73" s="63">
        <f t="shared" si="6"/>
        <v>12</v>
      </c>
      <c r="O73" s="234">
        <f t="shared" si="11"/>
        <v>3585</v>
      </c>
      <c r="P73" s="235">
        <f t="shared" si="9"/>
        <v>1853</v>
      </c>
      <c r="Q73" s="235">
        <f t="shared" si="10"/>
        <v>5967</v>
      </c>
      <c r="R73" s="236">
        <f t="shared" si="7"/>
        <v>7902</v>
      </c>
    </row>
    <row r="74" spans="1:19" ht="20.100000000000001" customHeight="1" x14ac:dyDescent="0.2">
      <c r="A74" s="274" t="s">
        <v>398</v>
      </c>
      <c r="B74" s="284" t="s">
        <v>399</v>
      </c>
      <c r="C74" s="257">
        <v>131701</v>
      </c>
      <c r="D74" s="257">
        <v>137100</v>
      </c>
      <c r="E74" s="231">
        <v>45800</v>
      </c>
      <c r="F74" s="275">
        <v>137100</v>
      </c>
      <c r="G74" s="233">
        <v>137100</v>
      </c>
      <c r="H74" s="63">
        <f t="shared" si="0"/>
        <v>916</v>
      </c>
      <c r="I74" s="63">
        <f t="shared" si="1"/>
        <v>92</v>
      </c>
      <c r="J74" s="234">
        <f t="shared" si="12"/>
        <v>1008</v>
      </c>
      <c r="K74" s="63">
        <f t="shared" si="3"/>
        <v>3206</v>
      </c>
      <c r="L74" s="63">
        <f t="shared" si="4"/>
        <v>321</v>
      </c>
      <c r="M74" s="63">
        <f t="shared" si="5"/>
        <v>46</v>
      </c>
      <c r="N74" s="63">
        <f t="shared" si="6"/>
        <v>12</v>
      </c>
      <c r="O74" s="234">
        <f t="shared" si="11"/>
        <v>3585</v>
      </c>
      <c r="P74" s="235">
        <f t="shared" si="9"/>
        <v>1929</v>
      </c>
      <c r="Q74" s="235">
        <f t="shared" si="10"/>
        <v>6211</v>
      </c>
      <c r="R74" s="236">
        <f t="shared" si="7"/>
        <v>8226</v>
      </c>
    </row>
    <row r="75" spans="1:19" ht="20.100000000000001" customHeight="1" x14ac:dyDescent="0.2">
      <c r="A75" s="274" t="s">
        <v>400</v>
      </c>
      <c r="B75" s="284" t="s">
        <v>401</v>
      </c>
      <c r="C75" s="257">
        <v>137101</v>
      </c>
      <c r="D75" s="257">
        <v>142500</v>
      </c>
      <c r="E75" s="231">
        <v>45800</v>
      </c>
      <c r="F75" s="275">
        <v>142500</v>
      </c>
      <c r="G75" s="233">
        <v>142500</v>
      </c>
      <c r="H75" s="63">
        <f t="shared" si="0"/>
        <v>916</v>
      </c>
      <c r="I75" s="63">
        <f t="shared" si="1"/>
        <v>92</v>
      </c>
      <c r="J75" s="234">
        <f t="shared" si="12"/>
        <v>1008</v>
      </c>
      <c r="K75" s="63">
        <f t="shared" si="3"/>
        <v>3206</v>
      </c>
      <c r="L75" s="63">
        <f t="shared" si="4"/>
        <v>321</v>
      </c>
      <c r="M75" s="63">
        <f t="shared" si="5"/>
        <v>46</v>
      </c>
      <c r="N75" s="63">
        <f t="shared" si="6"/>
        <v>12</v>
      </c>
      <c r="O75" s="234">
        <f t="shared" si="11"/>
        <v>3585</v>
      </c>
      <c r="P75" s="235">
        <f t="shared" si="9"/>
        <v>2005</v>
      </c>
      <c r="Q75" s="235">
        <f t="shared" si="10"/>
        <v>6456</v>
      </c>
      <c r="R75" s="236">
        <f t="shared" si="7"/>
        <v>8550</v>
      </c>
    </row>
    <row r="76" spans="1:19" ht="20.100000000000001" customHeight="1" x14ac:dyDescent="0.2">
      <c r="A76" s="274" t="s">
        <v>402</v>
      </c>
      <c r="B76" s="284" t="s">
        <v>403</v>
      </c>
      <c r="C76" s="257">
        <v>142501</v>
      </c>
      <c r="D76" s="257">
        <v>147900</v>
      </c>
      <c r="E76" s="231">
        <v>45800</v>
      </c>
      <c r="F76" s="275">
        <v>147900</v>
      </c>
      <c r="G76" s="233">
        <v>147900</v>
      </c>
      <c r="H76" s="63">
        <f t="shared" si="0"/>
        <v>916</v>
      </c>
      <c r="I76" s="63">
        <f t="shared" si="1"/>
        <v>92</v>
      </c>
      <c r="J76" s="234">
        <f t="shared" si="12"/>
        <v>1008</v>
      </c>
      <c r="K76" s="63">
        <f t="shared" si="3"/>
        <v>3206</v>
      </c>
      <c r="L76" s="63">
        <f t="shared" si="4"/>
        <v>321</v>
      </c>
      <c r="M76" s="63">
        <f t="shared" si="5"/>
        <v>46</v>
      </c>
      <c r="N76" s="63">
        <f t="shared" si="6"/>
        <v>12</v>
      </c>
      <c r="O76" s="234">
        <f t="shared" si="11"/>
        <v>3585</v>
      </c>
      <c r="P76" s="235">
        <f t="shared" si="9"/>
        <v>2081</v>
      </c>
      <c r="Q76" s="235">
        <f t="shared" si="10"/>
        <v>6701</v>
      </c>
      <c r="R76" s="236">
        <f t="shared" si="7"/>
        <v>8874</v>
      </c>
    </row>
    <row r="77" spans="1:19" s="105" customFormat="1" ht="20.100000000000001" customHeight="1" x14ac:dyDescent="0.25">
      <c r="A77" s="274" t="s">
        <v>404</v>
      </c>
      <c r="B77" s="285" t="s">
        <v>50</v>
      </c>
      <c r="C77" s="251">
        <v>147901</v>
      </c>
      <c r="D77" s="251">
        <v>150000</v>
      </c>
      <c r="E77" s="276">
        <v>45800</v>
      </c>
      <c r="F77" s="286">
        <v>150000</v>
      </c>
      <c r="G77" s="254">
        <v>150000</v>
      </c>
      <c r="H77" s="255">
        <f t="shared" si="0"/>
        <v>916</v>
      </c>
      <c r="I77" s="255">
        <f t="shared" si="1"/>
        <v>92</v>
      </c>
      <c r="J77" s="252">
        <f t="shared" si="12"/>
        <v>1008</v>
      </c>
      <c r="K77" s="255">
        <f t="shared" si="3"/>
        <v>3206</v>
      </c>
      <c r="L77" s="255">
        <f t="shared" si="4"/>
        <v>321</v>
      </c>
      <c r="M77" s="255">
        <f t="shared" si="5"/>
        <v>46</v>
      </c>
      <c r="N77" s="255">
        <f t="shared" si="6"/>
        <v>12</v>
      </c>
      <c r="O77" s="252">
        <f t="shared" si="11"/>
        <v>3585</v>
      </c>
      <c r="P77" s="235">
        <f t="shared" si="9"/>
        <v>2111</v>
      </c>
      <c r="Q77" s="235">
        <f t="shared" si="10"/>
        <v>6796</v>
      </c>
      <c r="R77" s="256">
        <f t="shared" si="7"/>
        <v>9000</v>
      </c>
      <c r="S77" s="120"/>
    </row>
    <row r="78" spans="1:19" ht="20.100000000000001" customHeight="1" x14ac:dyDescent="0.2">
      <c r="A78" s="274" t="s">
        <v>405</v>
      </c>
      <c r="B78" s="284" t="s">
        <v>406</v>
      </c>
      <c r="C78" s="257">
        <v>150001</v>
      </c>
      <c r="D78" s="257">
        <v>156400</v>
      </c>
      <c r="E78" s="231">
        <v>45800</v>
      </c>
      <c r="F78" s="275">
        <v>156400</v>
      </c>
      <c r="G78" s="287">
        <v>150000</v>
      </c>
      <c r="H78" s="63">
        <f t="shared" si="0"/>
        <v>916</v>
      </c>
      <c r="I78" s="63">
        <f t="shared" si="1"/>
        <v>92</v>
      </c>
      <c r="J78" s="234">
        <f t="shared" si="12"/>
        <v>1008</v>
      </c>
      <c r="K78" s="63">
        <f t="shared" si="3"/>
        <v>3206</v>
      </c>
      <c r="L78" s="63">
        <f t="shared" si="4"/>
        <v>321</v>
      </c>
      <c r="M78" s="63">
        <f t="shared" si="5"/>
        <v>46</v>
      </c>
      <c r="N78" s="63">
        <f t="shared" si="6"/>
        <v>12</v>
      </c>
      <c r="O78" s="234">
        <f t="shared" si="11"/>
        <v>3585</v>
      </c>
      <c r="P78" s="235">
        <f t="shared" si="9"/>
        <v>2201</v>
      </c>
      <c r="Q78" s="235">
        <f t="shared" si="10"/>
        <v>7086</v>
      </c>
      <c r="R78" s="236">
        <f t="shared" si="7"/>
        <v>9000</v>
      </c>
    </row>
    <row r="79" spans="1:19" ht="20.100000000000001" customHeight="1" x14ac:dyDescent="0.2">
      <c r="A79" s="274" t="s">
        <v>407</v>
      </c>
      <c r="B79" s="284" t="s">
        <v>408</v>
      </c>
      <c r="C79" s="257">
        <v>156401</v>
      </c>
      <c r="D79" s="257">
        <v>162800</v>
      </c>
      <c r="E79" s="231">
        <v>45800</v>
      </c>
      <c r="F79" s="275">
        <v>162800</v>
      </c>
      <c r="G79" s="287">
        <v>150000</v>
      </c>
      <c r="H79" s="63">
        <f t="shared" si="0"/>
        <v>916</v>
      </c>
      <c r="I79" s="63">
        <f t="shared" si="1"/>
        <v>92</v>
      </c>
      <c r="J79" s="234">
        <f t="shared" si="12"/>
        <v>1008</v>
      </c>
      <c r="K79" s="63">
        <f t="shared" si="3"/>
        <v>3206</v>
      </c>
      <c r="L79" s="63">
        <f t="shared" si="4"/>
        <v>321</v>
      </c>
      <c r="M79" s="63">
        <f t="shared" si="5"/>
        <v>46</v>
      </c>
      <c r="N79" s="63">
        <f t="shared" si="6"/>
        <v>12</v>
      </c>
      <c r="O79" s="234">
        <f t="shared" si="11"/>
        <v>3585</v>
      </c>
      <c r="P79" s="235">
        <f t="shared" si="9"/>
        <v>2291</v>
      </c>
      <c r="Q79" s="235">
        <f t="shared" si="10"/>
        <v>7376</v>
      </c>
      <c r="R79" s="236">
        <f t="shared" si="7"/>
        <v>9000</v>
      </c>
    </row>
    <row r="80" spans="1:19" ht="20.100000000000001" customHeight="1" x14ac:dyDescent="0.2">
      <c r="A80" s="274" t="s">
        <v>409</v>
      </c>
      <c r="B80" s="284" t="s">
        <v>410</v>
      </c>
      <c r="C80" s="257">
        <v>162801</v>
      </c>
      <c r="D80" s="257">
        <v>169200</v>
      </c>
      <c r="E80" s="231">
        <v>45800</v>
      </c>
      <c r="F80" s="275">
        <v>169200</v>
      </c>
      <c r="G80" s="287">
        <v>150000</v>
      </c>
      <c r="H80" s="63">
        <f t="shared" si="0"/>
        <v>916</v>
      </c>
      <c r="I80" s="63">
        <f t="shared" si="1"/>
        <v>92</v>
      </c>
      <c r="J80" s="234">
        <f t="shared" si="12"/>
        <v>1008</v>
      </c>
      <c r="K80" s="63">
        <f t="shared" si="3"/>
        <v>3206</v>
      </c>
      <c r="L80" s="63">
        <f t="shared" si="4"/>
        <v>321</v>
      </c>
      <c r="M80" s="63">
        <f t="shared" si="5"/>
        <v>46</v>
      </c>
      <c r="N80" s="63">
        <f t="shared" si="6"/>
        <v>12</v>
      </c>
      <c r="O80" s="234">
        <f t="shared" si="11"/>
        <v>3585</v>
      </c>
      <c r="P80" s="235">
        <f t="shared" si="9"/>
        <v>2381</v>
      </c>
      <c r="Q80" s="235">
        <f t="shared" si="10"/>
        <v>7666</v>
      </c>
      <c r="R80" s="236">
        <f t="shared" si="7"/>
        <v>9000</v>
      </c>
    </row>
    <row r="81" spans="1:18" ht="20.100000000000001" customHeight="1" x14ac:dyDescent="0.2">
      <c r="A81" s="274" t="s">
        <v>411</v>
      </c>
      <c r="B81" s="284" t="s">
        <v>412</v>
      </c>
      <c r="C81" s="257">
        <v>169201</v>
      </c>
      <c r="D81" s="257">
        <v>175600</v>
      </c>
      <c r="E81" s="231">
        <v>45800</v>
      </c>
      <c r="F81" s="275">
        <v>175600</v>
      </c>
      <c r="G81" s="287">
        <v>150000</v>
      </c>
      <c r="H81" s="63">
        <f>ROUND(E81*$S$2*20%,0)</f>
        <v>916</v>
      </c>
      <c r="I81" s="63">
        <f>ROUND(E81*$S$4*20%,0)</f>
        <v>92</v>
      </c>
      <c r="J81" s="234">
        <f t="shared" si="12"/>
        <v>1008</v>
      </c>
      <c r="K81" s="63">
        <f>ROUND(E81*$S$2*70%,0)</f>
        <v>3206</v>
      </c>
      <c r="L81" s="63">
        <f>ROUND(E81*$S$4*70%,0)</f>
        <v>321</v>
      </c>
      <c r="M81" s="63">
        <f>ROUNDUP(E81*$Q$2,0)</f>
        <v>46</v>
      </c>
      <c r="N81" s="63">
        <f>ROUNDUP(E81*$Q$4,0)</f>
        <v>12</v>
      </c>
      <c r="O81" s="234">
        <f t="shared" si="11"/>
        <v>3585</v>
      </c>
      <c r="P81" s="235">
        <f>ROUND(F81*0.0469*0.3,0)</f>
        <v>2471</v>
      </c>
      <c r="Q81" s="235">
        <f>ROUND(F81*0.0469*0.6*1.61,0)</f>
        <v>7956</v>
      </c>
      <c r="R81" s="236">
        <f>ROUND(G81*6/100,0)</f>
        <v>9000</v>
      </c>
    </row>
    <row r="82" spans="1:18" ht="20.100000000000001" customHeight="1" thickBot="1" x14ac:dyDescent="0.25">
      <c r="A82" s="288" t="s">
        <v>413</v>
      </c>
      <c r="B82" s="289" t="s">
        <v>414</v>
      </c>
      <c r="C82" s="290">
        <v>175601</v>
      </c>
      <c r="D82" s="290">
        <v>182000</v>
      </c>
      <c r="E82" s="291">
        <v>45800</v>
      </c>
      <c r="F82" s="292">
        <v>182000</v>
      </c>
      <c r="G82" s="293">
        <v>150000</v>
      </c>
      <c r="H82" s="294">
        <f>ROUND(E82*$S$2*20%,0)</f>
        <v>916</v>
      </c>
      <c r="I82" s="294">
        <f>ROUND(E82*$S$4*20%,0)</f>
        <v>92</v>
      </c>
      <c r="J82" s="295">
        <f t="shared" si="12"/>
        <v>1008</v>
      </c>
      <c r="K82" s="294">
        <f>ROUND(E82*$S$2*70%,0)</f>
        <v>3206</v>
      </c>
      <c r="L82" s="294">
        <f>ROUND(E82*$S$4*70%,0)</f>
        <v>321</v>
      </c>
      <c r="M82" s="294">
        <f>ROUNDUP(E82*$Q$2,0)</f>
        <v>46</v>
      </c>
      <c r="N82" s="294">
        <f>ROUNDUP(E82*$Q$4,0)</f>
        <v>12</v>
      </c>
      <c r="O82" s="295">
        <f t="shared" si="11"/>
        <v>3585</v>
      </c>
      <c r="P82" s="296">
        <f>ROUND(F82*0.0469*0.3,0)</f>
        <v>2561</v>
      </c>
      <c r="Q82" s="296">
        <f>ROUND(F82*0.0469*0.6*1.61,0)</f>
        <v>8246</v>
      </c>
      <c r="R82" s="297">
        <f>ROUND(G82*6/100,0)</f>
        <v>9000</v>
      </c>
    </row>
    <row r="83" spans="1:18" s="113" customFormat="1" ht="14.45" customHeight="1" x14ac:dyDescent="0.2">
      <c r="B83" s="298"/>
    </row>
    <row r="84" spans="1:18" s="113" customFormat="1" ht="15.6" customHeight="1" x14ac:dyDescent="0.2">
      <c r="B84" s="298"/>
    </row>
  </sheetData>
  <mergeCells count="26">
    <mergeCell ref="Q2:R2"/>
    <mergeCell ref="S2:T2"/>
    <mergeCell ref="Q4:R4"/>
    <mergeCell ref="S4:T4"/>
    <mergeCell ref="A9:O9"/>
    <mergeCell ref="A10:O10"/>
    <mergeCell ref="A11:O11"/>
    <mergeCell ref="A13:O13"/>
    <mergeCell ref="A14:A16"/>
    <mergeCell ref="B14:B16"/>
    <mergeCell ref="C14:C16"/>
    <mergeCell ref="D14:D16"/>
    <mergeCell ref="E14:E16"/>
    <mergeCell ref="F14:F16"/>
    <mergeCell ref="G14:G16"/>
    <mergeCell ref="H14:O14"/>
    <mergeCell ref="A17:A34"/>
    <mergeCell ref="C17:D17"/>
    <mergeCell ref="P14:Q14"/>
    <mergeCell ref="R14:R16"/>
    <mergeCell ref="S14:S16"/>
    <mergeCell ref="T14:V15"/>
    <mergeCell ref="H15:J15"/>
    <mergeCell ref="K15:O15"/>
    <mergeCell ref="P15:P16"/>
    <mergeCell ref="Q15:Q16"/>
  </mergeCells>
  <phoneticPr fontId="2" type="noConversion"/>
  <pageMargins left="0.39370078740157483" right="0.39370078740157483" top="0.39370078740157483" bottom="0.39370078740157483" header="0.31496062992125984" footer="0.31496062992125984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workbookViewId="0">
      <selection sqref="A1:IV65536"/>
    </sheetView>
  </sheetViews>
  <sheetFormatPr defaultRowHeight="16.5" x14ac:dyDescent="0.25"/>
  <cols>
    <col min="1" max="1" width="8.125" style="137" customWidth="1"/>
    <col min="2" max="2" width="20.5" style="137" hidden="1" customWidth="1"/>
    <col min="3" max="3" width="10.625" style="202" customWidth="1"/>
    <col min="4" max="4" width="11.125" style="202" customWidth="1"/>
    <col min="5" max="7" width="9.625" style="203" customWidth="1"/>
    <col min="8" max="8" width="7.75" style="204" customWidth="1"/>
    <col min="9" max="9" width="8" style="137" customWidth="1"/>
    <col min="10" max="10" width="9.125" style="204" customWidth="1"/>
    <col min="11" max="11" width="6.5" style="204" customWidth="1"/>
    <col min="12" max="12" width="7.75" style="204" customWidth="1"/>
    <col min="13" max="13" width="5.75" style="204" customWidth="1"/>
    <col min="14" max="14" width="5.375" style="204" customWidth="1"/>
    <col min="15" max="15" width="9.875" style="204" customWidth="1"/>
    <col min="16" max="16" width="8.25" style="204" customWidth="1"/>
    <col min="17" max="17" width="7.5" style="204" customWidth="1"/>
    <col min="18" max="18" width="9.125" style="204" customWidth="1"/>
    <col min="19" max="16384" width="9" style="137"/>
  </cols>
  <sheetData>
    <row r="1" spans="1:22" s="105" customFormat="1" ht="15" customHeight="1" x14ac:dyDescent="0.25">
      <c r="A1" s="102" t="s">
        <v>152</v>
      </c>
      <c r="B1" s="103"/>
      <c r="C1" s="404" t="s">
        <v>153</v>
      </c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5"/>
      <c r="S1" s="104">
        <v>140</v>
      </c>
    </row>
    <row r="2" spans="1:22" s="105" customFormat="1" ht="19.899999999999999" customHeight="1" x14ac:dyDescent="0.25">
      <c r="A2" s="106"/>
      <c r="B2" s="107"/>
      <c r="C2" s="406" t="s">
        <v>154</v>
      </c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7"/>
      <c r="S2" s="108">
        <v>4</v>
      </c>
      <c r="T2" s="109">
        <v>2</v>
      </c>
    </row>
    <row r="3" spans="1:22" s="113" customFormat="1" ht="19.899999999999999" customHeight="1" x14ac:dyDescent="0.2">
      <c r="A3" s="110"/>
      <c r="B3" s="111"/>
      <c r="C3" s="406" t="s">
        <v>155</v>
      </c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7"/>
      <c r="S3" s="108">
        <v>30</v>
      </c>
      <c r="T3" s="112"/>
    </row>
    <row r="4" spans="1:22" s="113" customFormat="1" ht="19.899999999999999" customHeight="1" x14ac:dyDescent="0.2">
      <c r="A4" s="110"/>
      <c r="B4" s="114"/>
      <c r="C4" s="115" t="s">
        <v>156</v>
      </c>
      <c r="D4" s="406" t="s">
        <v>157</v>
      </c>
      <c r="E4" s="406"/>
      <c r="F4" s="406"/>
      <c r="G4" s="406"/>
      <c r="H4" s="406"/>
      <c r="I4" s="406"/>
      <c r="J4" s="406"/>
      <c r="K4" s="406"/>
      <c r="L4" s="406"/>
      <c r="M4" s="406"/>
      <c r="N4" s="406"/>
      <c r="O4" s="406"/>
      <c r="P4" s="406"/>
      <c r="Q4" s="406"/>
      <c r="R4" s="407"/>
      <c r="S4" s="116">
        <f>$S$1*S2*$S$3</f>
        <v>16800</v>
      </c>
      <c r="T4" s="117">
        <f>$S$1*T2*$S$3</f>
        <v>8400</v>
      </c>
    </row>
    <row r="5" spans="1:22" s="113" customFormat="1" ht="19.899999999999999" customHeight="1" x14ac:dyDescent="0.2">
      <c r="A5" s="110"/>
      <c r="B5" s="114"/>
      <c r="C5" s="115"/>
      <c r="D5" s="406" t="s">
        <v>158</v>
      </c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7"/>
      <c r="S5" s="118" t="s">
        <v>159</v>
      </c>
      <c r="T5" s="119" t="s">
        <v>160</v>
      </c>
    </row>
    <row r="6" spans="1:22" s="113" customFormat="1" ht="19.899999999999999" customHeight="1" x14ac:dyDescent="0.2">
      <c r="A6" s="110"/>
      <c r="B6" s="114"/>
      <c r="C6" s="115"/>
      <c r="D6" s="406" t="s">
        <v>161</v>
      </c>
      <c r="E6" s="406"/>
      <c r="F6" s="406"/>
      <c r="G6" s="406"/>
      <c r="H6" s="406"/>
      <c r="I6" s="406"/>
      <c r="J6" s="406"/>
      <c r="K6" s="406"/>
      <c r="L6" s="406"/>
      <c r="M6" s="406"/>
      <c r="N6" s="406"/>
      <c r="O6" s="406"/>
      <c r="P6" s="406"/>
      <c r="Q6" s="406"/>
      <c r="R6" s="407"/>
      <c r="S6" s="120"/>
    </row>
    <row r="7" spans="1:22" s="113" customFormat="1" ht="19.899999999999999" customHeight="1" x14ac:dyDescent="0.2">
      <c r="A7" s="121"/>
      <c r="B7" s="122"/>
      <c r="C7" s="123"/>
      <c r="D7" s="395" t="s">
        <v>162</v>
      </c>
      <c r="E7" s="395"/>
      <c r="F7" s="395"/>
      <c r="G7" s="395"/>
      <c r="H7" s="395"/>
      <c r="I7" s="395"/>
      <c r="J7" s="395"/>
      <c r="K7" s="395"/>
      <c r="L7" s="395"/>
      <c r="M7" s="395"/>
      <c r="N7" s="395"/>
      <c r="O7" s="395"/>
      <c r="P7" s="395"/>
      <c r="Q7" s="395"/>
      <c r="R7" s="396"/>
      <c r="S7" s="120"/>
    </row>
    <row r="8" spans="1:22" s="113" customFormat="1" ht="19.899999999999999" customHeight="1" thickBot="1" x14ac:dyDescent="0.3">
      <c r="A8" s="397" t="s">
        <v>163</v>
      </c>
      <c r="B8" s="397"/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  <c r="S8" s="120"/>
    </row>
    <row r="9" spans="1:22" s="126" customFormat="1" ht="18" customHeight="1" x14ac:dyDescent="0.25">
      <c r="A9" s="398" t="s">
        <v>164</v>
      </c>
      <c r="B9" s="400" t="s">
        <v>108</v>
      </c>
      <c r="C9" s="401" t="s">
        <v>108</v>
      </c>
      <c r="D9" s="401" t="s">
        <v>112</v>
      </c>
      <c r="E9" s="339" t="s">
        <v>118</v>
      </c>
      <c r="F9" s="339" t="s">
        <v>119</v>
      </c>
      <c r="G9" s="339" t="s">
        <v>117</v>
      </c>
      <c r="H9" s="400" t="s">
        <v>107</v>
      </c>
      <c r="I9" s="403"/>
      <c r="J9" s="403"/>
      <c r="K9" s="403"/>
      <c r="L9" s="403"/>
      <c r="M9" s="403"/>
      <c r="N9" s="403"/>
      <c r="O9" s="403"/>
      <c r="P9" s="390" t="s">
        <v>165</v>
      </c>
      <c r="Q9" s="390"/>
      <c r="R9" s="327" t="s">
        <v>166</v>
      </c>
      <c r="S9" s="391" t="s">
        <v>167</v>
      </c>
      <c r="T9" s="392" t="s">
        <v>168</v>
      </c>
      <c r="U9" s="393"/>
      <c r="V9" s="393"/>
    </row>
    <row r="10" spans="1:22" s="126" customFormat="1" ht="18" customHeight="1" x14ac:dyDescent="0.25">
      <c r="A10" s="399"/>
      <c r="B10" s="332"/>
      <c r="C10" s="402"/>
      <c r="D10" s="402"/>
      <c r="E10" s="340"/>
      <c r="F10" s="340"/>
      <c r="G10" s="340"/>
      <c r="H10" s="332" t="s">
        <v>1</v>
      </c>
      <c r="I10" s="333"/>
      <c r="J10" s="333"/>
      <c r="K10" s="394" t="s">
        <v>169</v>
      </c>
      <c r="L10" s="394"/>
      <c r="M10" s="394"/>
      <c r="N10" s="394"/>
      <c r="O10" s="394"/>
      <c r="P10" s="337" t="s">
        <v>116</v>
      </c>
      <c r="Q10" s="338" t="s">
        <v>115</v>
      </c>
      <c r="R10" s="328"/>
      <c r="S10" s="391"/>
      <c r="T10" s="392"/>
      <c r="U10" s="393"/>
      <c r="V10" s="393"/>
    </row>
    <row r="11" spans="1:22" s="126" customFormat="1" ht="49.9" customHeight="1" x14ac:dyDescent="0.25">
      <c r="A11" s="399"/>
      <c r="B11" s="332"/>
      <c r="C11" s="402"/>
      <c r="D11" s="402"/>
      <c r="E11" s="340"/>
      <c r="F11" s="340"/>
      <c r="G11" s="340"/>
      <c r="H11" s="77" t="s">
        <v>170</v>
      </c>
      <c r="I11" s="78" t="s">
        <v>171</v>
      </c>
      <c r="J11" s="78" t="s">
        <v>2</v>
      </c>
      <c r="K11" s="78" t="s">
        <v>170</v>
      </c>
      <c r="L11" s="78" t="s">
        <v>171</v>
      </c>
      <c r="M11" s="78" t="s">
        <v>3</v>
      </c>
      <c r="N11" s="78" t="s">
        <v>4</v>
      </c>
      <c r="O11" s="127" t="s">
        <v>172</v>
      </c>
      <c r="P11" s="337"/>
      <c r="Q11" s="338"/>
      <c r="R11" s="328"/>
      <c r="S11" s="391"/>
      <c r="T11" s="124" t="s">
        <v>1</v>
      </c>
      <c r="U11" s="125" t="s">
        <v>173</v>
      </c>
      <c r="V11" s="125" t="s">
        <v>174</v>
      </c>
    </row>
    <row r="12" spans="1:22" ht="19.899999999999999" customHeight="1" x14ac:dyDescent="0.25">
      <c r="A12" s="386" t="s">
        <v>175</v>
      </c>
      <c r="B12" s="128" t="s">
        <v>176</v>
      </c>
      <c r="C12" s="389" t="s">
        <v>177</v>
      </c>
      <c r="D12" s="389"/>
      <c r="E12" s="129">
        <v>11100</v>
      </c>
      <c r="F12" s="130">
        <v>22000</v>
      </c>
      <c r="G12" s="131">
        <v>1500</v>
      </c>
      <c r="H12" s="132">
        <v>211</v>
      </c>
      <c r="I12" s="132">
        <v>22</v>
      </c>
      <c r="J12" s="133">
        <v>233</v>
      </c>
      <c r="K12" s="132">
        <v>738</v>
      </c>
      <c r="L12" s="132">
        <v>78</v>
      </c>
      <c r="M12" s="132">
        <v>11</v>
      </c>
      <c r="N12" s="132">
        <v>3</v>
      </c>
      <c r="O12" s="133">
        <v>830</v>
      </c>
      <c r="P12" s="134">
        <v>310</v>
      </c>
      <c r="Q12" s="134">
        <v>997</v>
      </c>
      <c r="R12" s="135">
        <v>90</v>
      </c>
      <c r="S12" s="136"/>
      <c r="T12" s="136"/>
      <c r="U12" s="136"/>
      <c r="V12" s="136"/>
    </row>
    <row r="13" spans="1:22" ht="19.899999999999999" customHeight="1" x14ac:dyDescent="0.25">
      <c r="A13" s="387"/>
      <c r="B13" s="128" t="s">
        <v>178</v>
      </c>
      <c r="C13" s="138">
        <v>1501</v>
      </c>
      <c r="D13" s="138">
        <v>3000</v>
      </c>
      <c r="E13" s="129">
        <v>11100</v>
      </c>
      <c r="F13" s="130">
        <v>22000</v>
      </c>
      <c r="G13" s="131">
        <v>3000</v>
      </c>
      <c r="H13" s="132">
        <v>211</v>
      </c>
      <c r="I13" s="132">
        <v>22</v>
      </c>
      <c r="J13" s="133">
        <v>233</v>
      </c>
      <c r="K13" s="132">
        <v>738</v>
      </c>
      <c r="L13" s="132">
        <v>78</v>
      </c>
      <c r="M13" s="132">
        <v>11</v>
      </c>
      <c r="N13" s="132">
        <v>3</v>
      </c>
      <c r="O13" s="133">
        <v>830</v>
      </c>
      <c r="P13" s="134">
        <v>310</v>
      </c>
      <c r="Q13" s="134">
        <v>997</v>
      </c>
      <c r="R13" s="135">
        <v>180</v>
      </c>
      <c r="S13" s="136"/>
      <c r="T13" s="136"/>
      <c r="U13" s="136"/>
      <c r="V13" s="136"/>
    </row>
    <row r="14" spans="1:22" ht="19.899999999999999" customHeight="1" x14ac:dyDescent="0.25">
      <c r="A14" s="387"/>
      <c r="B14" s="128" t="s">
        <v>179</v>
      </c>
      <c r="C14" s="138">
        <v>3001</v>
      </c>
      <c r="D14" s="138">
        <v>4500</v>
      </c>
      <c r="E14" s="129">
        <v>11100</v>
      </c>
      <c r="F14" s="130">
        <v>22000</v>
      </c>
      <c r="G14" s="131">
        <v>4500</v>
      </c>
      <c r="H14" s="132">
        <v>211</v>
      </c>
      <c r="I14" s="132">
        <v>22</v>
      </c>
      <c r="J14" s="133">
        <v>233</v>
      </c>
      <c r="K14" s="132">
        <v>738</v>
      </c>
      <c r="L14" s="132">
        <v>78</v>
      </c>
      <c r="M14" s="132">
        <v>11</v>
      </c>
      <c r="N14" s="132">
        <v>3</v>
      </c>
      <c r="O14" s="133">
        <v>830</v>
      </c>
      <c r="P14" s="134">
        <v>310</v>
      </c>
      <c r="Q14" s="134">
        <v>997</v>
      </c>
      <c r="R14" s="135">
        <v>270</v>
      </c>
      <c r="S14" s="139" t="s">
        <v>180</v>
      </c>
      <c r="T14" s="140">
        <v>8</v>
      </c>
      <c r="U14" s="140">
        <v>28</v>
      </c>
      <c r="V14" s="140">
        <v>9</v>
      </c>
    </row>
    <row r="15" spans="1:22" ht="19.899999999999999" customHeight="1" x14ac:dyDescent="0.25">
      <c r="A15" s="387"/>
      <c r="B15" s="128" t="s">
        <v>181</v>
      </c>
      <c r="C15" s="138">
        <v>4501</v>
      </c>
      <c r="D15" s="138">
        <v>6000</v>
      </c>
      <c r="E15" s="129">
        <v>11100</v>
      </c>
      <c r="F15" s="130">
        <v>22000</v>
      </c>
      <c r="G15" s="131">
        <v>6000</v>
      </c>
      <c r="H15" s="132">
        <v>211</v>
      </c>
      <c r="I15" s="132">
        <v>22</v>
      </c>
      <c r="J15" s="133">
        <v>233</v>
      </c>
      <c r="K15" s="132">
        <v>738</v>
      </c>
      <c r="L15" s="132">
        <v>78</v>
      </c>
      <c r="M15" s="132">
        <v>11</v>
      </c>
      <c r="N15" s="132">
        <v>3</v>
      </c>
      <c r="O15" s="133">
        <v>830</v>
      </c>
      <c r="P15" s="134">
        <v>310</v>
      </c>
      <c r="Q15" s="134">
        <v>997</v>
      </c>
      <c r="R15" s="135">
        <v>360</v>
      </c>
      <c r="S15" s="141"/>
      <c r="T15" s="142"/>
      <c r="U15" s="142"/>
      <c r="V15" s="142"/>
    </row>
    <row r="16" spans="1:22" ht="19.899999999999999" customHeight="1" x14ac:dyDescent="0.25">
      <c r="A16" s="387"/>
      <c r="B16" s="128" t="s">
        <v>182</v>
      </c>
      <c r="C16" s="138">
        <v>6001</v>
      </c>
      <c r="D16" s="138">
        <v>7500</v>
      </c>
      <c r="E16" s="129">
        <v>11100</v>
      </c>
      <c r="F16" s="130">
        <v>22000</v>
      </c>
      <c r="G16" s="131">
        <v>7500</v>
      </c>
      <c r="H16" s="132">
        <v>211</v>
      </c>
      <c r="I16" s="132">
        <v>22</v>
      </c>
      <c r="J16" s="133">
        <v>233</v>
      </c>
      <c r="K16" s="132">
        <v>738</v>
      </c>
      <c r="L16" s="132">
        <v>78</v>
      </c>
      <c r="M16" s="132">
        <v>11</v>
      </c>
      <c r="N16" s="132">
        <v>3</v>
      </c>
      <c r="O16" s="133">
        <v>830</v>
      </c>
      <c r="P16" s="134">
        <v>310</v>
      </c>
      <c r="Q16" s="134">
        <v>997</v>
      </c>
      <c r="R16" s="135">
        <v>450</v>
      </c>
      <c r="S16" s="143"/>
      <c r="T16" s="144"/>
      <c r="U16" s="144"/>
      <c r="V16" s="142"/>
    </row>
    <row r="17" spans="1:22" ht="19.899999999999999" customHeight="1" x14ac:dyDescent="0.25">
      <c r="A17" s="387"/>
      <c r="B17" s="128" t="s">
        <v>183</v>
      </c>
      <c r="C17" s="138">
        <v>7501</v>
      </c>
      <c r="D17" s="138">
        <v>8700</v>
      </c>
      <c r="E17" s="129">
        <v>11100</v>
      </c>
      <c r="F17" s="130">
        <v>22000</v>
      </c>
      <c r="G17" s="131">
        <v>8700</v>
      </c>
      <c r="H17" s="132">
        <v>211</v>
      </c>
      <c r="I17" s="132">
        <v>22</v>
      </c>
      <c r="J17" s="133">
        <v>233</v>
      </c>
      <c r="K17" s="132">
        <v>738</v>
      </c>
      <c r="L17" s="132">
        <v>78</v>
      </c>
      <c r="M17" s="132">
        <v>11</v>
      </c>
      <c r="N17" s="132">
        <v>3</v>
      </c>
      <c r="O17" s="133">
        <v>830</v>
      </c>
      <c r="P17" s="134">
        <v>310</v>
      </c>
      <c r="Q17" s="134">
        <v>997</v>
      </c>
      <c r="R17" s="135">
        <v>522</v>
      </c>
      <c r="S17" s="139" t="s">
        <v>184</v>
      </c>
      <c r="T17" s="140">
        <v>8</v>
      </c>
      <c r="U17" s="140">
        <v>28</v>
      </c>
      <c r="V17" s="140">
        <v>17</v>
      </c>
    </row>
    <row r="18" spans="1:22" ht="19.899999999999999" customHeight="1" x14ac:dyDescent="0.25">
      <c r="A18" s="387"/>
      <c r="B18" s="128" t="s">
        <v>185</v>
      </c>
      <c r="C18" s="138">
        <v>8701</v>
      </c>
      <c r="D18" s="138">
        <v>9900</v>
      </c>
      <c r="E18" s="129">
        <v>11100</v>
      </c>
      <c r="F18" s="130">
        <v>22000</v>
      </c>
      <c r="G18" s="131">
        <v>9900</v>
      </c>
      <c r="H18" s="132">
        <v>211</v>
      </c>
      <c r="I18" s="132">
        <v>22</v>
      </c>
      <c r="J18" s="133">
        <v>233</v>
      </c>
      <c r="K18" s="132">
        <v>738</v>
      </c>
      <c r="L18" s="132">
        <v>78</v>
      </c>
      <c r="M18" s="132">
        <v>11</v>
      </c>
      <c r="N18" s="132">
        <v>3</v>
      </c>
      <c r="O18" s="133">
        <v>830</v>
      </c>
      <c r="P18" s="134">
        <v>310</v>
      </c>
      <c r="Q18" s="134">
        <v>997</v>
      </c>
      <c r="R18" s="135">
        <v>594</v>
      </c>
      <c r="S18" s="141"/>
      <c r="T18" s="142"/>
      <c r="U18" s="142"/>
      <c r="V18" s="142"/>
    </row>
    <row r="19" spans="1:22" s="154" customFormat="1" ht="19.899999999999999" customHeight="1" x14ac:dyDescent="0.25">
      <c r="A19" s="387"/>
      <c r="B19" s="145" t="s">
        <v>186</v>
      </c>
      <c r="C19" s="146">
        <v>9901</v>
      </c>
      <c r="D19" s="146">
        <v>11100</v>
      </c>
      <c r="E19" s="147">
        <v>11100</v>
      </c>
      <c r="F19" s="148">
        <v>22000</v>
      </c>
      <c r="G19" s="149">
        <v>11100</v>
      </c>
      <c r="H19" s="150">
        <v>211</v>
      </c>
      <c r="I19" s="150">
        <v>22</v>
      </c>
      <c r="J19" s="151">
        <v>233</v>
      </c>
      <c r="K19" s="150">
        <v>738</v>
      </c>
      <c r="L19" s="150">
        <v>78</v>
      </c>
      <c r="M19" s="150">
        <v>11</v>
      </c>
      <c r="N19" s="150">
        <v>3</v>
      </c>
      <c r="O19" s="151">
        <v>830</v>
      </c>
      <c r="P19" s="152">
        <v>310</v>
      </c>
      <c r="Q19" s="152">
        <v>997</v>
      </c>
      <c r="R19" s="153">
        <v>666</v>
      </c>
      <c r="S19" s="141"/>
      <c r="T19" s="142"/>
      <c r="U19" s="142"/>
      <c r="V19" s="142"/>
    </row>
    <row r="20" spans="1:22" ht="19.899999999999999" customHeight="1" x14ac:dyDescent="0.25">
      <c r="A20" s="387"/>
      <c r="B20" s="128" t="s">
        <v>187</v>
      </c>
      <c r="C20" s="155">
        <v>11101</v>
      </c>
      <c r="D20" s="138">
        <v>12540</v>
      </c>
      <c r="E20" s="156">
        <v>12540</v>
      </c>
      <c r="F20" s="130">
        <v>22000</v>
      </c>
      <c r="G20" s="131">
        <v>12540</v>
      </c>
      <c r="H20" s="132">
        <v>238</v>
      </c>
      <c r="I20" s="132">
        <v>25</v>
      </c>
      <c r="J20" s="133">
        <v>263</v>
      </c>
      <c r="K20" s="132">
        <v>834</v>
      </c>
      <c r="L20" s="132">
        <v>88</v>
      </c>
      <c r="M20" s="132">
        <v>13</v>
      </c>
      <c r="N20" s="132">
        <v>3</v>
      </c>
      <c r="O20" s="133">
        <v>938</v>
      </c>
      <c r="P20" s="134">
        <v>310</v>
      </c>
      <c r="Q20" s="134">
        <v>997</v>
      </c>
      <c r="R20" s="135">
        <v>752</v>
      </c>
      <c r="S20" s="141"/>
      <c r="T20" s="142"/>
      <c r="U20" s="142"/>
      <c r="V20" s="142"/>
    </row>
    <row r="21" spans="1:22" ht="19.899999999999999" customHeight="1" x14ac:dyDescent="0.25">
      <c r="A21" s="387"/>
      <c r="B21" s="128" t="s">
        <v>188</v>
      </c>
      <c r="C21" s="155">
        <v>12541</v>
      </c>
      <c r="D21" s="138">
        <v>13500</v>
      </c>
      <c r="E21" s="156">
        <v>13500</v>
      </c>
      <c r="F21" s="130">
        <v>22000</v>
      </c>
      <c r="G21" s="131">
        <v>13500</v>
      </c>
      <c r="H21" s="132">
        <v>257</v>
      </c>
      <c r="I21" s="132">
        <v>27</v>
      </c>
      <c r="J21" s="133">
        <v>284</v>
      </c>
      <c r="K21" s="132">
        <v>898</v>
      </c>
      <c r="L21" s="132">
        <v>95</v>
      </c>
      <c r="M21" s="132">
        <v>14</v>
      </c>
      <c r="N21" s="132">
        <v>3</v>
      </c>
      <c r="O21" s="133">
        <v>1010</v>
      </c>
      <c r="P21" s="134">
        <v>310</v>
      </c>
      <c r="Q21" s="134">
        <v>997</v>
      </c>
      <c r="R21" s="135">
        <v>810</v>
      </c>
      <c r="S21" s="139" t="s">
        <v>189</v>
      </c>
      <c r="T21" s="140">
        <v>9</v>
      </c>
      <c r="U21" s="140">
        <v>34</v>
      </c>
      <c r="V21" s="140">
        <v>27</v>
      </c>
    </row>
    <row r="22" spans="1:22" ht="19.899999999999999" customHeight="1" x14ac:dyDescent="0.25">
      <c r="A22" s="387"/>
      <c r="B22" s="128" t="s">
        <v>190</v>
      </c>
      <c r="C22" s="155">
        <v>13501</v>
      </c>
      <c r="D22" s="157">
        <v>15840</v>
      </c>
      <c r="E22" s="156">
        <v>15840</v>
      </c>
      <c r="F22" s="130">
        <v>22000</v>
      </c>
      <c r="G22" s="131">
        <v>15840</v>
      </c>
      <c r="H22" s="132">
        <v>301</v>
      </c>
      <c r="I22" s="132">
        <v>32</v>
      </c>
      <c r="J22" s="133">
        <v>333</v>
      </c>
      <c r="K22" s="132">
        <v>1053</v>
      </c>
      <c r="L22" s="132">
        <v>111</v>
      </c>
      <c r="M22" s="132">
        <v>16</v>
      </c>
      <c r="N22" s="132">
        <v>4</v>
      </c>
      <c r="O22" s="133">
        <v>1184</v>
      </c>
      <c r="P22" s="134">
        <v>310</v>
      </c>
      <c r="Q22" s="134">
        <v>997</v>
      </c>
      <c r="R22" s="135">
        <v>950</v>
      </c>
      <c r="S22" s="141"/>
      <c r="T22" s="142"/>
      <c r="U22" s="142"/>
      <c r="V22" s="142"/>
    </row>
    <row r="23" spans="1:22" ht="19.899999999999999" customHeight="1" x14ac:dyDescent="0.25">
      <c r="A23" s="387"/>
      <c r="B23" s="158" t="s">
        <v>191</v>
      </c>
      <c r="C23" s="155">
        <v>15841</v>
      </c>
      <c r="D23" s="157">
        <v>16500</v>
      </c>
      <c r="E23" s="156">
        <v>16500</v>
      </c>
      <c r="F23" s="130">
        <v>22000</v>
      </c>
      <c r="G23" s="131">
        <v>16500</v>
      </c>
      <c r="H23" s="132">
        <v>314</v>
      </c>
      <c r="I23" s="132">
        <v>33</v>
      </c>
      <c r="J23" s="133">
        <v>347</v>
      </c>
      <c r="K23" s="132">
        <v>1097</v>
      </c>
      <c r="L23" s="132">
        <v>116</v>
      </c>
      <c r="M23" s="132">
        <v>17</v>
      </c>
      <c r="N23" s="132">
        <v>4</v>
      </c>
      <c r="O23" s="133">
        <v>1234</v>
      </c>
      <c r="P23" s="134">
        <v>310</v>
      </c>
      <c r="Q23" s="134">
        <v>997</v>
      </c>
      <c r="R23" s="135">
        <v>990</v>
      </c>
      <c r="S23" s="159"/>
      <c r="T23" s="160"/>
      <c r="U23" s="160"/>
      <c r="V23" s="160"/>
    </row>
    <row r="24" spans="1:22" ht="19.899999999999999" customHeight="1" x14ac:dyDescent="0.25">
      <c r="A24" s="387"/>
      <c r="B24" s="158" t="s">
        <v>192</v>
      </c>
      <c r="C24" s="155">
        <v>16501</v>
      </c>
      <c r="D24" s="157">
        <v>17280</v>
      </c>
      <c r="E24" s="156">
        <v>17280</v>
      </c>
      <c r="F24" s="130">
        <v>22000</v>
      </c>
      <c r="G24" s="131">
        <v>17280</v>
      </c>
      <c r="H24" s="132">
        <v>328</v>
      </c>
      <c r="I24" s="132">
        <v>35</v>
      </c>
      <c r="J24" s="133">
        <v>363</v>
      </c>
      <c r="K24" s="132">
        <v>1149</v>
      </c>
      <c r="L24" s="132">
        <v>121</v>
      </c>
      <c r="M24" s="132">
        <v>17</v>
      </c>
      <c r="N24" s="132">
        <v>4</v>
      </c>
      <c r="O24" s="133">
        <v>1291</v>
      </c>
      <c r="P24" s="134">
        <v>310</v>
      </c>
      <c r="Q24" s="134">
        <v>997</v>
      </c>
      <c r="R24" s="135">
        <v>1037</v>
      </c>
      <c r="S24" s="139" t="s">
        <v>193</v>
      </c>
      <c r="T24" s="140">
        <v>12</v>
      </c>
      <c r="U24" s="140">
        <v>43</v>
      </c>
      <c r="V24" s="140">
        <v>35</v>
      </c>
    </row>
    <row r="25" spans="1:22" s="154" customFormat="1" ht="19.899999999999999" customHeight="1" x14ac:dyDescent="0.25">
      <c r="A25" s="387"/>
      <c r="B25" s="158" t="s">
        <v>194</v>
      </c>
      <c r="C25" s="155">
        <v>17281</v>
      </c>
      <c r="D25" s="157">
        <v>17880</v>
      </c>
      <c r="E25" s="156">
        <v>17880</v>
      </c>
      <c r="F25" s="130">
        <v>22000</v>
      </c>
      <c r="G25" s="131">
        <v>17880</v>
      </c>
      <c r="H25" s="132">
        <v>340</v>
      </c>
      <c r="I25" s="132">
        <v>36</v>
      </c>
      <c r="J25" s="133">
        <v>376</v>
      </c>
      <c r="K25" s="132">
        <v>1189</v>
      </c>
      <c r="L25" s="132">
        <v>125</v>
      </c>
      <c r="M25" s="132">
        <v>18</v>
      </c>
      <c r="N25" s="132">
        <v>4</v>
      </c>
      <c r="O25" s="133">
        <v>1336</v>
      </c>
      <c r="P25" s="134">
        <v>310</v>
      </c>
      <c r="Q25" s="134">
        <v>997</v>
      </c>
      <c r="R25" s="135">
        <v>1073</v>
      </c>
      <c r="S25" s="141"/>
      <c r="T25" s="142"/>
      <c r="U25" s="142"/>
      <c r="V25" s="142"/>
    </row>
    <row r="26" spans="1:22" s="168" customFormat="1" ht="19.899999999999999" customHeight="1" x14ac:dyDescent="0.25">
      <c r="A26" s="387"/>
      <c r="B26" s="161" t="s">
        <v>195</v>
      </c>
      <c r="C26" s="162">
        <v>17881</v>
      </c>
      <c r="D26" s="163">
        <v>19047</v>
      </c>
      <c r="E26" s="156">
        <v>19047</v>
      </c>
      <c r="F26" s="130">
        <v>22000</v>
      </c>
      <c r="G26" s="164">
        <v>19047</v>
      </c>
      <c r="H26" s="132">
        <v>362</v>
      </c>
      <c r="I26" s="132">
        <v>38</v>
      </c>
      <c r="J26" s="133">
        <v>400</v>
      </c>
      <c r="K26" s="132">
        <v>1267</v>
      </c>
      <c r="L26" s="132">
        <v>133</v>
      </c>
      <c r="M26" s="132">
        <v>19</v>
      </c>
      <c r="N26" s="132">
        <v>5</v>
      </c>
      <c r="O26" s="133">
        <v>1424</v>
      </c>
      <c r="P26" s="134">
        <v>310</v>
      </c>
      <c r="Q26" s="134">
        <v>997</v>
      </c>
      <c r="R26" s="165">
        <v>1143</v>
      </c>
      <c r="S26" s="166"/>
      <c r="T26" s="167"/>
      <c r="U26" s="167"/>
      <c r="V26" s="167"/>
    </row>
    <row r="27" spans="1:22" ht="19.899999999999999" customHeight="1" x14ac:dyDescent="0.25">
      <c r="A27" s="387"/>
      <c r="B27" s="169" t="s">
        <v>196</v>
      </c>
      <c r="C27" s="170">
        <v>19048</v>
      </c>
      <c r="D27" s="171">
        <v>20008</v>
      </c>
      <c r="E27" s="172">
        <v>20008</v>
      </c>
      <c r="F27" s="173">
        <v>22000</v>
      </c>
      <c r="G27" s="174">
        <v>20008</v>
      </c>
      <c r="H27" s="175">
        <v>380</v>
      </c>
      <c r="I27" s="175">
        <v>40</v>
      </c>
      <c r="J27" s="176">
        <v>420</v>
      </c>
      <c r="K27" s="175">
        <v>1331</v>
      </c>
      <c r="L27" s="175">
        <v>140</v>
      </c>
      <c r="M27" s="175">
        <v>20</v>
      </c>
      <c r="N27" s="175">
        <v>5</v>
      </c>
      <c r="O27" s="176">
        <v>1496</v>
      </c>
      <c r="P27" s="177">
        <v>310</v>
      </c>
      <c r="Q27" s="177">
        <v>997</v>
      </c>
      <c r="R27" s="178">
        <v>1200</v>
      </c>
      <c r="S27" s="141"/>
      <c r="T27" s="142"/>
      <c r="U27" s="142"/>
      <c r="V27" s="142"/>
    </row>
    <row r="28" spans="1:22" ht="19.899999999999999" customHeight="1" x14ac:dyDescent="0.25">
      <c r="A28" s="388"/>
      <c r="B28" s="158" t="s">
        <v>197</v>
      </c>
      <c r="C28" s="155">
        <v>20009</v>
      </c>
      <c r="D28" s="179">
        <v>21009</v>
      </c>
      <c r="E28" s="129">
        <v>21009</v>
      </c>
      <c r="F28" s="130">
        <v>22000</v>
      </c>
      <c r="G28" s="180">
        <v>21009</v>
      </c>
      <c r="H28" s="132">
        <v>399</v>
      </c>
      <c r="I28" s="132">
        <v>42</v>
      </c>
      <c r="J28" s="133">
        <v>441</v>
      </c>
      <c r="K28" s="132">
        <v>1397</v>
      </c>
      <c r="L28" s="132">
        <v>147</v>
      </c>
      <c r="M28" s="132">
        <v>21</v>
      </c>
      <c r="N28" s="132">
        <v>5</v>
      </c>
      <c r="O28" s="133">
        <v>1570</v>
      </c>
      <c r="P28" s="134">
        <v>310</v>
      </c>
      <c r="Q28" s="134">
        <v>997</v>
      </c>
      <c r="R28" s="135">
        <v>1261</v>
      </c>
      <c r="S28" s="139" t="s">
        <v>198</v>
      </c>
      <c r="T28" s="140">
        <v>14</v>
      </c>
      <c r="U28" s="140">
        <v>52</v>
      </c>
      <c r="V28" s="140">
        <v>42</v>
      </c>
    </row>
    <row r="29" spans="1:22" ht="19.899999999999999" customHeight="1" x14ac:dyDescent="0.25">
      <c r="A29" s="181" t="s">
        <v>199</v>
      </c>
      <c r="B29" s="182" t="s">
        <v>200</v>
      </c>
      <c r="C29" s="183">
        <v>21010</v>
      </c>
      <c r="D29" s="157">
        <v>21900</v>
      </c>
      <c r="E29" s="129">
        <v>22000</v>
      </c>
      <c r="F29" s="184">
        <v>22000</v>
      </c>
      <c r="G29" s="131">
        <v>22000</v>
      </c>
      <c r="H29" s="132">
        <v>418</v>
      </c>
      <c r="I29" s="132">
        <v>44</v>
      </c>
      <c r="J29" s="133">
        <v>462</v>
      </c>
      <c r="K29" s="132">
        <v>1463</v>
      </c>
      <c r="L29" s="132">
        <v>154</v>
      </c>
      <c r="M29" s="132">
        <v>22</v>
      </c>
      <c r="N29" s="132">
        <v>6</v>
      </c>
      <c r="O29" s="133">
        <v>1645</v>
      </c>
      <c r="P29" s="134">
        <v>310</v>
      </c>
      <c r="Q29" s="134">
        <v>997</v>
      </c>
      <c r="R29" s="135">
        <v>1320</v>
      </c>
      <c r="S29" s="141"/>
      <c r="T29" s="142"/>
      <c r="U29" s="142"/>
      <c r="V29" s="142"/>
    </row>
    <row r="30" spans="1:22" ht="19.899999999999999" customHeight="1" x14ac:dyDescent="0.25">
      <c r="A30" s="185" t="s">
        <v>201</v>
      </c>
      <c r="B30" s="158" t="s">
        <v>202</v>
      </c>
      <c r="C30" s="155">
        <v>21901</v>
      </c>
      <c r="D30" s="157">
        <v>22800</v>
      </c>
      <c r="E30" s="156">
        <v>22800</v>
      </c>
      <c r="F30" s="184">
        <v>22800</v>
      </c>
      <c r="G30" s="131">
        <v>22800</v>
      </c>
      <c r="H30" s="132">
        <v>433</v>
      </c>
      <c r="I30" s="132">
        <v>46</v>
      </c>
      <c r="J30" s="133">
        <v>479</v>
      </c>
      <c r="K30" s="132">
        <v>1516</v>
      </c>
      <c r="L30" s="132">
        <v>160</v>
      </c>
      <c r="M30" s="132">
        <v>23</v>
      </c>
      <c r="N30" s="132">
        <v>6</v>
      </c>
      <c r="O30" s="133">
        <v>1705</v>
      </c>
      <c r="P30" s="134">
        <v>321</v>
      </c>
      <c r="Q30" s="134">
        <v>1033</v>
      </c>
      <c r="R30" s="135">
        <v>1368</v>
      </c>
      <c r="S30" s="141"/>
      <c r="T30" s="142"/>
      <c r="U30" s="142"/>
      <c r="V30" s="142"/>
    </row>
    <row r="31" spans="1:22" ht="19.899999999999999" customHeight="1" x14ac:dyDescent="0.25">
      <c r="A31" s="185" t="s">
        <v>203</v>
      </c>
      <c r="B31" s="158" t="s">
        <v>204</v>
      </c>
      <c r="C31" s="155">
        <v>22801</v>
      </c>
      <c r="D31" s="157">
        <v>24000</v>
      </c>
      <c r="E31" s="156">
        <v>24000</v>
      </c>
      <c r="F31" s="184">
        <v>24000</v>
      </c>
      <c r="G31" s="131">
        <v>24000</v>
      </c>
      <c r="H31" s="132">
        <v>456</v>
      </c>
      <c r="I31" s="132">
        <v>48</v>
      </c>
      <c r="J31" s="133">
        <v>504</v>
      </c>
      <c r="K31" s="132">
        <v>1596</v>
      </c>
      <c r="L31" s="132">
        <v>168</v>
      </c>
      <c r="M31" s="132">
        <v>24</v>
      </c>
      <c r="N31" s="132">
        <v>6</v>
      </c>
      <c r="O31" s="133">
        <v>1794</v>
      </c>
      <c r="P31" s="134">
        <v>338</v>
      </c>
      <c r="Q31" s="134">
        <v>1087</v>
      </c>
      <c r="R31" s="135">
        <v>1440</v>
      </c>
      <c r="S31" s="141"/>
      <c r="T31" s="142"/>
      <c r="U31" s="142"/>
      <c r="V31" s="142"/>
    </row>
    <row r="32" spans="1:22" ht="19.899999999999999" customHeight="1" x14ac:dyDescent="0.25">
      <c r="A32" s="185" t="s">
        <v>205</v>
      </c>
      <c r="B32" s="158" t="s">
        <v>206</v>
      </c>
      <c r="C32" s="155">
        <v>24001</v>
      </c>
      <c r="D32" s="157">
        <v>25200</v>
      </c>
      <c r="E32" s="156">
        <v>25200</v>
      </c>
      <c r="F32" s="184">
        <v>25200</v>
      </c>
      <c r="G32" s="131">
        <v>25200</v>
      </c>
      <c r="H32" s="132">
        <v>479</v>
      </c>
      <c r="I32" s="132">
        <v>50</v>
      </c>
      <c r="J32" s="133">
        <v>529</v>
      </c>
      <c r="K32" s="132">
        <v>1676</v>
      </c>
      <c r="L32" s="132">
        <v>176</v>
      </c>
      <c r="M32" s="132">
        <v>25</v>
      </c>
      <c r="N32" s="132">
        <v>6</v>
      </c>
      <c r="O32" s="133">
        <v>1883</v>
      </c>
      <c r="P32" s="134">
        <v>355</v>
      </c>
      <c r="Q32" s="134">
        <v>1142</v>
      </c>
      <c r="R32" s="135">
        <v>1512</v>
      </c>
      <c r="S32" s="139" t="s">
        <v>207</v>
      </c>
      <c r="T32" s="140">
        <v>18</v>
      </c>
      <c r="U32" s="140">
        <v>63</v>
      </c>
      <c r="V32" s="140">
        <v>50</v>
      </c>
    </row>
    <row r="33" spans="1:22" ht="19.899999999999999" customHeight="1" x14ac:dyDescent="0.25">
      <c r="A33" s="185" t="s">
        <v>63</v>
      </c>
      <c r="B33" s="158" t="s">
        <v>208</v>
      </c>
      <c r="C33" s="155">
        <v>25201</v>
      </c>
      <c r="D33" s="157">
        <v>26400</v>
      </c>
      <c r="E33" s="156">
        <v>26400</v>
      </c>
      <c r="F33" s="184">
        <v>26400</v>
      </c>
      <c r="G33" s="131">
        <v>26400</v>
      </c>
      <c r="H33" s="132">
        <v>502</v>
      </c>
      <c r="I33" s="132">
        <v>53</v>
      </c>
      <c r="J33" s="133">
        <v>555</v>
      </c>
      <c r="K33" s="132">
        <v>1756</v>
      </c>
      <c r="L33" s="132">
        <v>185</v>
      </c>
      <c r="M33" s="132">
        <v>26</v>
      </c>
      <c r="N33" s="132">
        <v>7</v>
      </c>
      <c r="O33" s="133">
        <v>1974</v>
      </c>
      <c r="P33" s="134">
        <v>371</v>
      </c>
      <c r="Q33" s="134">
        <v>1196</v>
      </c>
      <c r="R33" s="135">
        <v>1584</v>
      </c>
      <c r="S33" s="141"/>
      <c r="T33" s="142"/>
      <c r="U33" s="142"/>
      <c r="V33" s="142"/>
    </row>
    <row r="34" spans="1:22" ht="19.899999999999999" customHeight="1" x14ac:dyDescent="0.25">
      <c r="A34" s="185" t="s">
        <v>64</v>
      </c>
      <c r="B34" s="158" t="s">
        <v>209</v>
      </c>
      <c r="C34" s="155">
        <v>26401</v>
      </c>
      <c r="D34" s="157">
        <v>27600</v>
      </c>
      <c r="E34" s="156">
        <v>27600</v>
      </c>
      <c r="F34" s="184">
        <v>27600</v>
      </c>
      <c r="G34" s="131">
        <v>27600</v>
      </c>
      <c r="H34" s="132">
        <v>524</v>
      </c>
      <c r="I34" s="132">
        <v>55</v>
      </c>
      <c r="J34" s="133">
        <v>579</v>
      </c>
      <c r="K34" s="132">
        <v>1835</v>
      </c>
      <c r="L34" s="132">
        <v>193</v>
      </c>
      <c r="M34" s="132">
        <v>28</v>
      </c>
      <c r="N34" s="132">
        <v>7</v>
      </c>
      <c r="O34" s="133">
        <v>2063</v>
      </c>
      <c r="P34" s="134">
        <v>388</v>
      </c>
      <c r="Q34" s="134">
        <v>1250</v>
      </c>
      <c r="R34" s="135">
        <v>1656</v>
      </c>
      <c r="S34" s="141"/>
      <c r="T34" s="142"/>
      <c r="U34" s="142"/>
      <c r="V34" s="142"/>
    </row>
    <row r="35" spans="1:22" ht="19.899999999999999" customHeight="1" x14ac:dyDescent="0.25">
      <c r="A35" s="185" t="s">
        <v>65</v>
      </c>
      <c r="B35" s="158" t="s">
        <v>210</v>
      </c>
      <c r="C35" s="155">
        <v>27601</v>
      </c>
      <c r="D35" s="157">
        <v>28800</v>
      </c>
      <c r="E35" s="156">
        <v>28800</v>
      </c>
      <c r="F35" s="184">
        <v>28800</v>
      </c>
      <c r="G35" s="131">
        <v>28800</v>
      </c>
      <c r="H35" s="132">
        <v>547</v>
      </c>
      <c r="I35" s="132">
        <v>58</v>
      </c>
      <c r="J35" s="133">
        <v>605</v>
      </c>
      <c r="K35" s="132">
        <v>1915</v>
      </c>
      <c r="L35" s="132">
        <v>202</v>
      </c>
      <c r="M35" s="132">
        <v>29</v>
      </c>
      <c r="N35" s="132">
        <v>7</v>
      </c>
      <c r="O35" s="133">
        <v>2153</v>
      </c>
      <c r="P35" s="134">
        <v>405</v>
      </c>
      <c r="Q35" s="134">
        <v>1305</v>
      </c>
      <c r="R35" s="135">
        <v>1728</v>
      </c>
      <c r="S35" s="141"/>
      <c r="T35" s="142"/>
      <c r="U35" s="142"/>
      <c r="V35" s="142"/>
    </row>
    <row r="36" spans="1:22" ht="19.899999999999999" customHeight="1" x14ac:dyDescent="0.25">
      <c r="A36" s="185" t="s">
        <v>66</v>
      </c>
      <c r="B36" s="158" t="s">
        <v>211</v>
      </c>
      <c r="C36" s="155">
        <v>28801</v>
      </c>
      <c r="D36" s="157">
        <v>30300</v>
      </c>
      <c r="E36" s="156">
        <v>30300</v>
      </c>
      <c r="F36" s="184">
        <v>30300</v>
      </c>
      <c r="G36" s="131">
        <v>30300</v>
      </c>
      <c r="H36" s="132">
        <v>576</v>
      </c>
      <c r="I36" s="132">
        <v>61</v>
      </c>
      <c r="J36" s="133">
        <v>637</v>
      </c>
      <c r="K36" s="132">
        <v>2015</v>
      </c>
      <c r="L36" s="132">
        <v>212</v>
      </c>
      <c r="M36" s="132">
        <v>30</v>
      </c>
      <c r="N36" s="132">
        <v>8</v>
      </c>
      <c r="O36" s="133">
        <v>2265</v>
      </c>
      <c r="P36" s="134">
        <v>426</v>
      </c>
      <c r="Q36" s="134">
        <v>1373</v>
      </c>
      <c r="R36" s="135">
        <v>1818</v>
      </c>
      <c r="S36" s="139" t="s">
        <v>212</v>
      </c>
      <c r="T36" s="140">
        <v>21</v>
      </c>
      <c r="U36" s="140">
        <v>76</v>
      </c>
      <c r="V36" s="140">
        <v>61</v>
      </c>
    </row>
    <row r="37" spans="1:22" ht="19.899999999999999" customHeight="1" x14ac:dyDescent="0.25">
      <c r="A37" s="185" t="s">
        <v>67</v>
      </c>
      <c r="B37" s="158" t="s">
        <v>213</v>
      </c>
      <c r="C37" s="155">
        <v>30301</v>
      </c>
      <c r="D37" s="157">
        <v>31800</v>
      </c>
      <c r="E37" s="156">
        <v>31800</v>
      </c>
      <c r="F37" s="184">
        <v>31800</v>
      </c>
      <c r="G37" s="131">
        <v>31800</v>
      </c>
      <c r="H37" s="132">
        <v>604</v>
      </c>
      <c r="I37" s="132">
        <v>64</v>
      </c>
      <c r="J37" s="133">
        <v>668</v>
      </c>
      <c r="K37" s="132">
        <v>2115</v>
      </c>
      <c r="L37" s="132">
        <v>223</v>
      </c>
      <c r="M37" s="132">
        <v>32</v>
      </c>
      <c r="N37" s="132">
        <v>8</v>
      </c>
      <c r="O37" s="133">
        <v>2378</v>
      </c>
      <c r="P37" s="134">
        <v>447</v>
      </c>
      <c r="Q37" s="134">
        <v>1441</v>
      </c>
      <c r="R37" s="135">
        <v>1908</v>
      </c>
      <c r="S37" s="141"/>
      <c r="T37" s="142"/>
      <c r="U37" s="142"/>
      <c r="V37" s="142"/>
    </row>
    <row r="38" spans="1:22" ht="19.899999999999999" customHeight="1" x14ac:dyDescent="0.25">
      <c r="A38" s="185" t="s">
        <v>68</v>
      </c>
      <c r="B38" s="158" t="s">
        <v>214</v>
      </c>
      <c r="C38" s="155">
        <v>31801</v>
      </c>
      <c r="D38" s="157">
        <v>33300</v>
      </c>
      <c r="E38" s="156">
        <v>33300</v>
      </c>
      <c r="F38" s="184">
        <v>33300</v>
      </c>
      <c r="G38" s="131">
        <v>33300</v>
      </c>
      <c r="H38" s="132">
        <v>633</v>
      </c>
      <c r="I38" s="132">
        <v>67</v>
      </c>
      <c r="J38" s="133">
        <v>700</v>
      </c>
      <c r="K38" s="132">
        <v>2214</v>
      </c>
      <c r="L38" s="132">
        <v>233</v>
      </c>
      <c r="M38" s="132">
        <v>33</v>
      </c>
      <c r="N38" s="132">
        <v>8</v>
      </c>
      <c r="O38" s="133">
        <v>2488</v>
      </c>
      <c r="P38" s="134">
        <v>469</v>
      </c>
      <c r="Q38" s="134">
        <v>1509</v>
      </c>
      <c r="R38" s="135">
        <v>1998</v>
      </c>
      <c r="S38" s="141"/>
      <c r="T38" s="142"/>
      <c r="U38" s="142"/>
      <c r="V38" s="142"/>
    </row>
    <row r="39" spans="1:22" ht="19.899999999999999" customHeight="1" x14ac:dyDescent="0.25">
      <c r="A39" s="185" t="s">
        <v>69</v>
      </c>
      <c r="B39" s="158" t="s">
        <v>215</v>
      </c>
      <c r="C39" s="155">
        <v>33301</v>
      </c>
      <c r="D39" s="157">
        <v>34800</v>
      </c>
      <c r="E39" s="156">
        <v>34800</v>
      </c>
      <c r="F39" s="184">
        <v>34800</v>
      </c>
      <c r="G39" s="131">
        <v>34800</v>
      </c>
      <c r="H39" s="132">
        <v>661</v>
      </c>
      <c r="I39" s="132">
        <v>70</v>
      </c>
      <c r="J39" s="133">
        <v>731</v>
      </c>
      <c r="K39" s="132">
        <v>2314</v>
      </c>
      <c r="L39" s="132">
        <v>244</v>
      </c>
      <c r="M39" s="132">
        <v>35</v>
      </c>
      <c r="N39" s="132">
        <v>9</v>
      </c>
      <c r="O39" s="133">
        <v>2602</v>
      </c>
      <c r="P39" s="134">
        <v>490</v>
      </c>
      <c r="Q39" s="134">
        <v>1577</v>
      </c>
      <c r="R39" s="135">
        <v>2088</v>
      </c>
      <c r="S39" s="139" t="s">
        <v>216</v>
      </c>
      <c r="T39" s="140">
        <v>24</v>
      </c>
      <c r="U39" s="140">
        <v>87</v>
      </c>
      <c r="V39" s="140">
        <v>70</v>
      </c>
    </row>
    <row r="40" spans="1:22" ht="19.899999999999999" customHeight="1" x14ac:dyDescent="0.25">
      <c r="A40" s="185" t="s">
        <v>70</v>
      </c>
      <c r="B40" s="158" t="s">
        <v>217</v>
      </c>
      <c r="C40" s="155">
        <v>34801</v>
      </c>
      <c r="D40" s="138">
        <v>36300</v>
      </c>
      <c r="E40" s="156">
        <v>36300</v>
      </c>
      <c r="F40" s="184">
        <v>36300</v>
      </c>
      <c r="G40" s="131">
        <v>36300</v>
      </c>
      <c r="H40" s="132">
        <v>690</v>
      </c>
      <c r="I40" s="132">
        <v>73</v>
      </c>
      <c r="J40" s="133">
        <v>763</v>
      </c>
      <c r="K40" s="132">
        <v>2414</v>
      </c>
      <c r="L40" s="132">
        <v>254</v>
      </c>
      <c r="M40" s="132">
        <v>36</v>
      </c>
      <c r="N40" s="132">
        <v>9</v>
      </c>
      <c r="O40" s="133">
        <v>2713</v>
      </c>
      <c r="P40" s="134">
        <v>511</v>
      </c>
      <c r="Q40" s="134">
        <v>1645</v>
      </c>
      <c r="R40" s="135">
        <v>2178</v>
      </c>
      <c r="S40" s="141"/>
      <c r="T40" s="142"/>
      <c r="U40" s="142"/>
      <c r="V40" s="142"/>
    </row>
    <row r="41" spans="1:22" ht="19.899999999999999" customHeight="1" x14ac:dyDescent="0.25">
      <c r="A41" s="185" t="s">
        <v>71</v>
      </c>
      <c r="B41" s="158" t="s">
        <v>218</v>
      </c>
      <c r="C41" s="155">
        <v>36301</v>
      </c>
      <c r="D41" s="157">
        <v>38200</v>
      </c>
      <c r="E41" s="156">
        <v>38200</v>
      </c>
      <c r="F41" s="184">
        <v>38200</v>
      </c>
      <c r="G41" s="131">
        <v>38200</v>
      </c>
      <c r="H41" s="132">
        <v>726</v>
      </c>
      <c r="I41" s="132">
        <v>76</v>
      </c>
      <c r="J41" s="133">
        <v>802</v>
      </c>
      <c r="K41" s="132">
        <v>2540</v>
      </c>
      <c r="L41" s="132">
        <v>267</v>
      </c>
      <c r="M41" s="132">
        <v>38</v>
      </c>
      <c r="N41" s="132">
        <v>10</v>
      </c>
      <c r="O41" s="133">
        <v>2855</v>
      </c>
      <c r="P41" s="134">
        <v>537</v>
      </c>
      <c r="Q41" s="134">
        <v>1731</v>
      </c>
      <c r="R41" s="135">
        <v>2292</v>
      </c>
      <c r="S41" s="139" t="s">
        <v>219</v>
      </c>
      <c r="T41" s="140">
        <v>27</v>
      </c>
      <c r="U41" s="140">
        <v>95</v>
      </c>
      <c r="V41" s="140">
        <v>76</v>
      </c>
    </row>
    <row r="42" spans="1:22" ht="19.899999999999999" customHeight="1" x14ac:dyDescent="0.25">
      <c r="A42" s="185" t="s">
        <v>72</v>
      </c>
      <c r="B42" s="158" t="s">
        <v>220</v>
      </c>
      <c r="C42" s="155">
        <v>38201</v>
      </c>
      <c r="D42" s="157">
        <v>40100</v>
      </c>
      <c r="E42" s="156">
        <v>40100</v>
      </c>
      <c r="F42" s="184">
        <v>40100</v>
      </c>
      <c r="G42" s="131">
        <v>40100</v>
      </c>
      <c r="H42" s="132">
        <v>762</v>
      </c>
      <c r="I42" s="132">
        <v>80</v>
      </c>
      <c r="J42" s="133">
        <v>842</v>
      </c>
      <c r="K42" s="132">
        <v>2667</v>
      </c>
      <c r="L42" s="132">
        <v>281</v>
      </c>
      <c r="M42" s="132">
        <v>40</v>
      </c>
      <c r="N42" s="132">
        <v>10</v>
      </c>
      <c r="O42" s="133">
        <v>2998</v>
      </c>
      <c r="P42" s="134">
        <v>564</v>
      </c>
      <c r="Q42" s="134">
        <v>1817</v>
      </c>
      <c r="R42" s="135">
        <v>2406</v>
      </c>
      <c r="S42" s="141"/>
      <c r="T42" s="142"/>
      <c r="U42" s="142"/>
      <c r="V42" s="142"/>
    </row>
    <row r="43" spans="1:22" ht="19.899999999999999" customHeight="1" x14ac:dyDescent="0.25">
      <c r="A43" s="185" t="s">
        <v>73</v>
      </c>
      <c r="B43" s="158" t="s">
        <v>221</v>
      </c>
      <c r="C43" s="155">
        <v>40101</v>
      </c>
      <c r="D43" s="157">
        <v>42000</v>
      </c>
      <c r="E43" s="156">
        <v>42000</v>
      </c>
      <c r="F43" s="184">
        <v>42000</v>
      </c>
      <c r="G43" s="131">
        <v>42000</v>
      </c>
      <c r="H43" s="132">
        <v>798</v>
      </c>
      <c r="I43" s="132">
        <v>84</v>
      </c>
      <c r="J43" s="133">
        <v>882</v>
      </c>
      <c r="K43" s="132">
        <v>2793</v>
      </c>
      <c r="L43" s="132">
        <v>294</v>
      </c>
      <c r="M43" s="132">
        <v>42</v>
      </c>
      <c r="N43" s="132">
        <v>11</v>
      </c>
      <c r="O43" s="133">
        <v>3140</v>
      </c>
      <c r="P43" s="134">
        <v>591</v>
      </c>
      <c r="Q43" s="134">
        <v>1903</v>
      </c>
      <c r="R43" s="135">
        <v>2520</v>
      </c>
      <c r="S43" s="139" t="s">
        <v>222</v>
      </c>
      <c r="T43" s="140">
        <v>29</v>
      </c>
      <c r="U43" s="140">
        <v>105</v>
      </c>
      <c r="V43" s="140">
        <v>84</v>
      </c>
    </row>
    <row r="44" spans="1:22" ht="19.899999999999999" customHeight="1" x14ac:dyDescent="0.25">
      <c r="A44" s="185" t="s">
        <v>74</v>
      </c>
      <c r="B44" s="158" t="s">
        <v>223</v>
      </c>
      <c r="C44" s="155">
        <v>42001</v>
      </c>
      <c r="D44" s="157">
        <v>43900</v>
      </c>
      <c r="E44" s="156">
        <v>43900</v>
      </c>
      <c r="F44" s="184">
        <v>43900</v>
      </c>
      <c r="G44" s="131">
        <v>43900</v>
      </c>
      <c r="H44" s="132">
        <v>834</v>
      </c>
      <c r="I44" s="132">
        <v>88</v>
      </c>
      <c r="J44" s="133">
        <v>922</v>
      </c>
      <c r="K44" s="132">
        <v>2919</v>
      </c>
      <c r="L44" s="132">
        <v>307</v>
      </c>
      <c r="M44" s="132">
        <v>44</v>
      </c>
      <c r="N44" s="132">
        <v>11</v>
      </c>
      <c r="O44" s="133">
        <v>3281</v>
      </c>
      <c r="P44" s="134">
        <v>618</v>
      </c>
      <c r="Q44" s="134">
        <v>1989</v>
      </c>
      <c r="R44" s="186">
        <v>2634</v>
      </c>
      <c r="S44" s="187"/>
      <c r="T44" s="187"/>
      <c r="U44" s="187"/>
      <c r="V44" s="187"/>
    </row>
    <row r="45" spans="1:22" ht="19.899999999999999" customHeight="1" x14ac:dyDescent="0.25">
      <c r="A45" s="185" t="s">
        <v>75</v>
      </c>
      <c r="B45" s="188" t="s">
        <v>224</v>
      </c>
      <c r="C45" s="146">
        <v>43901</v>
      </c>
      <c r="D45" s="189">
        <v>45800</v>
      </c>
      <c r="E45" s="147">
        <v>45800</v>
      </c>
      <c r="F45" s="190">
        <v>45800</v>
      </c>
      <c r="G45" s="191">
        <v>45800</v>
      </c>
      <c r="H45" s="132">
        <v>870</v>
      </c>
      <c r="I45" s="132">
        <v>92</v>
      </c>
      <c r="J45" s="133">
        <v>962</v>
      </c>
      <c r="K45" s="132">
        <v>3046</v>
      </c>
      <c r="L45" s="132">
        <v>321</v>
      </c>
      <c r="M45" s="132">
        <v>46</v>
      </c>
      <c r="N45" s="132">
        <v>11</v>
      </c>
      <c r="O45" s="133">
        <v>3424</v>
      </c>
      <c r="P45" s="134">
        <v>644</v>
      </c>
      <c r="Q45" s="134">
        <v>2075</v>
      </c>
      <c r="R45" s="186">
        <v>2748</v>
      </c>
      <c r="S45" s="187"/>
      <c r="T45" s="187"/>
      <c r="U45" s="187"/>
      <c r="V45" s="187"/>
    </row>
    <row r="46" spans="1:22" s="154" customFormat="1" ht="19.899999999999999" customHeight="1" x14ac:dyDescent="0.25">
      <c r="A46" s="185" t="s">
        <v>76</v>
      </c>
      <c r="B46" s="158" t="s">
        <v>225</v>
      </c>
      <c r="C46" s="155">
        <v>45801</v>
      </c>
      <c r="D46" s="155">
        <v>48200</v>
      </c>
      <c r="E46" s="129">
        <v>45800</v>
      </c>
      <c r="F46" s="184">
        <v>48200</v>
      </c>
      <c r="G46" s="131">
        <v>48200</v>
      </c>
      <c r="H46" s="150">
        <v>870</v>
      </c>
      <c r="I46" s="150">
        <v>92</v>
      </c>
      <c r="J46" s="151">
        <v>962</v>
      </c>
      <c r="K46" s="150">
        <v>3046</v>
      </c>
      <c r="L46" s="150">
        <v>321</v>
      </c>
      <c r="M46" s="150">
        <v>46</v>
      </c>
      <c r="N46" s="150">
        <v>11</v>
      </c>
      <c r="O46" s="151">
        <v>3424</v>
      </c>
      <c r="P46" s="152">
        <v>678</v>
      </c>
      <c r="Q46" s="152">
        <v>2184</v>
      </c>
      <c r="R46" s="192">
        <v>2892</v>
      </c>
      <c r="S46" s="193"/>
      <c r="T46" s="193"/>
      <c r="U46" s="193"/>
      <c r="V46" s="193"/>
    </row>
    <row r="47" spans="1:22" ht="19.899999999999999" customHeight="1" x14ac:dyDescent="0.25">
      <c r="A47" s="185" t="s">
        <v>77</v>
      </c>
      <c r="B47" s="158" t="s">
        <v>226</v>
      </c>
      <c r="C47" s="155">
        <v>48201</v>
      </c>
      <c r="D47" s="155">
        <v>50600</v>
      </c>
      <c r="E47" s="129">
        <v>45800</v>
      </c>
      <c r="F47" s="184">
        <v>50600</v>
      </c>
      <c r="G47" s="131">
        <v>50600</v>
      </c>
      <c r="H47" s="132">
        <v>870</v>
      </c>
      <c r="I47" s="132">
        <v>92</v>
      </c>
      <c r="J47" s="133">
        <v>962</v>
      </c>
      <c r="K47" s="132">
        <v>3046</v>
      </c>
      <c r="L47" s="132">
        <v>321</v>
      </c>
      <c r="M47" s="132">
        <v>46</v>
      </c>
      <c r="N47" s="132">
        <v>11</v>
      </c>
      <c r="O47" s="133">
        <v>3424</v>
      </c>
      <c r="P47" s="134">
        <v>712</v>
      </c>
      <c r="Q47" s="134">
        <v>2292</v>
      </c>
      <c r="R47" s="186">
        <v>3036</v>
      </c>
      <c r="S47" s="187"/>
      <c r="T47" s="187"/>
      <c r="U47" s="187"/>
      <c r="V47" s="187"/>
    </row>
    <row r="48" spans="1:22" ht="19.899999999999999" customHeight="1" x14ac:dyDescent="0.25">
      <c r="A48" s="185" t="s">
        <v>125</v>
      </c>
      <c r="B48" s="158" t="s">
        <v>227</v>
      </c>
      <c r="C48" s="155">
        <v>50601</v>
      </c>
      <c r="D48" s="155">
        <v>53000</v>
      </c>
      <c r="E48" s="129">
        <v>45800</v>
      </c>
      <c r="F48" s="184">
        <v>53000</v>
      </c>
      <c r="G48" s="131">
        <v>53000</v>
      </c>
      <c r="H48" s="132">
        <v>870</v>
      </c>
      <c r="I48" s="132">
        <v>92</v>
      </c>
      <c r="J48" s="133">
        <v>962</v>
      </c>
      <c r="K48" s="132">
        <v>3046</v>
      </c>
      <c r="L48" s="132">
        <v>321</v>
      </c>
      <c r="M48" s="132">
        <v>46</v>
      </c>
      <c r="N48" s="132">
        <v>11</v>
      </c>
      <c r="O48" s="133">
        <v>3424</v>
      </c>
      <c r="P48" s="134">
        <v>746</v>
      </c>
      <c r="Q48" s="134">
        <v>2401</v>
      </c>
      <c r="R48" s="186">
        <v>3180</v>
      </c>
      <c r="S48" s="187"/>
      <c r="T48" s="187"/>
      <c r="U48" s="187"/>
      <c r="V48" s="187"/>
    </row>
    <row r="49" spans="1:22" ht="19.899999999999999" customHeight="1" x14ac:dyDescent="0.25">
      <c r="A49" s="185" t="s">
        <v>78</v>
      </c>
      <c r="B49" s="158" t="s">
        <v>228</v>
      </c>
      <c r="C49" s="155">
        <v>53001</v>
      </c>
      <c r="D49" s="155">
        <v>55400</v>
      </c>
      <c r="E49" s="129">
        <v>45800</v>
      </c>
      <c r="F49" s="184">
        <v>55400</v>
      </c>
      <c r="G49" s="131">
        <v>55400</v>
      </c>
      <c r="H49" s="132">
        <v>870</v>
      </c>
      <c r="I49" s="132">
        <v>92</v>
      </c>
      <c r="J49" s="133">
        <v>962</v>
      </c>
      <c r="K49" s="132">
        <v>3046</v>
      </c>
      <c r="L49" s="132">
        <v>321</v>
      </c>
      <c r="M49" s="132">
        <v>46</v>
      </c>
      <c r="N49" s="132">
        <v>11</v>
      </c>
      <c r="O49" s="133">
        <v>3424</v>
      </c>
      <c r="P49" s="134">
        <v>779</v>
      </c>
      <c r="Q49" s="134">
        <v>2510</v>
      </c>
      <c r="R49" s="186">
        <v>3324</v>
      </c>
      <c r="S49" s="187"/>
      <c r="T49" s="187"/>
      <c r="U49" s="187"/>
      <c r="V49" s="187"/>
    </row>
    <row r="50" spans="1:22" ht="19.899999999999999" customHeight="1" x14ac:dyDescent="0.25">
      <c r="A50" s="185" t="s">
        <v>79</v>
      </c>
      <c r="B50" s="158" t="s">
        <v>229</v>
      </c>
      <c r="C50" s="155">
        <v>55401</v>
      </c>
      <c r="D50" s="155">
        <v>57800</v>
      </c>
      <c r="E50" s="129">
        <v>45800</v>
      </c>
      <c r="F50" s="184">
        <v>57800</v>
      </c>
      <c r="G50" s="131">
        <v>57800</v>
      </c>
      <c r="H50" s="132">
        <v>870</v>
      </c>
      <c r="I50" s="132">
        <v>92</v>
      </c>
      <c r="J50" s="133">
        <v>962</v>
      </c>
      <c r="K50" s="132">
        <v>3046</v>
      </c>
      <c r="L50" s="132">
        <v>321</v>
      </c>
      <c r="M50" s="132">
        <v>46</v>
      </c>
      <c r="N50" s="132">
        <v>11</v>
      </c>
      <c r="O50" s="133">
        <v>3424</v>
      </c>
      <c r="P50" s="134">
        <v>813</v>
      </c>
      <c r="Q50" s="134">
        <v>2619</v>
      </c>
      <c r="R50" s="186">
        <v>3468</v>
      </c>
      <c r="S50" s="187"/>
      <c r="T50" s="187"/>
      <c r="U50" s="187"/>
      <c r="V50" s="187"/>
    </row>
    <row r="51" spans="1:22" ht="19.899999999999999" customHeight="1" x14ac:dyDescent="0.25">
      <c r="A51" s="185" t="s">
        <v>80</v>
      </c>
      <c r="B51" s="158" t="s">
        <v>230</v>
      </c>
      <c r="C51" s="155">
        <v>57801</v>
      </c>
      <c r="D51" s="155">
        <v>60800</v>
      </c>
      <c r="E51" s="129">
        <v>45800</v>
      </c>
      <c r="F51" s="184">
        <v>60800</v>
      </c>
      <c r="G51" s="131">
        <v>60800</v>
      </c>
      <c r="H51" s="132">
        <v>870</v>
      </c>
      <c r="I51" s="132">
        <v>92</v>
      </c>
      <c r="J51" s="133">
        <v>962</v>
      </c>
      <c r="K51" s="132">
        <v>3046</v>
      </c>
      <c r="L51" s="132">
        <v>321</v>
      </c>
      <c r="M51" s="132">
        <v>46</v>
      </c>
      <c r="N51" s="132">
        <v>11</v>
      </c>
      <c r="O51" s="133">
        <v>3424</v>
      </c>
      <c r="P51" s="134">
        <v>855</v>
      </c>
      <c r="Q51" s="134">
        <v>2755</v>
      </c>
      <c r="R51" s="186">
        <v>3648</v>
      </c>
      <c r="S51" s="187"/>
      <c r="T51" s="187"/>
      <c r="U51" s="187"/>
      <c r="V51" s="187"/>
    </row>
    <row r="52" spans="1:22" ht="19.899999999999999" customHeight="1" x14ac:dyDescent="0.25">
      <c r="A52" s="185" t="s">
        <v>81</v>
      </c>
      <c r="B52" s="158" t="s">
        <v>231</v>
      </c>
      <c r="C52" s="155">
        <v>60801</v>
      </c>
      <c r="D52" s="155">
        <v>63800</v>
      </c>
      <c r="E52" s="129">
        <v>45800</v>
      </c>
      <c r="F52" s="184">
        <v>63800</v>
      </c>
      <c r="G52" s="131">
        <v>63800</v>
      </c>
      <c r="H52" s="132">
        <v>870</v>
      </c>
      <c r="I52" s="132">
        <v>92</v>
      </c>
      <c r="J52" s="133">
        <v>962</v>
      </c>
      <c r="K52" s="132">
        <v>3046</v>
      </c>
      <c r="L52" s="132">
        <v>321</v>
      </c>
      <c r="M52" s="132">
        <v>46</v>
      </c>
      <c r="N52" s="132">
        <v>11</v>
      </c>
      <c r="O52" s="133">
        <v>3424</v>
      </c>
      <c r="P52" s="134">
        <v>898</v>
      </c>
      <c r="Q52" s="134">
        <v>2890</v>
      </c>
      <c r="R52" s="186">
        <v>3828</v>
      </c>
      <c r="S52" s="187"/>
      <c r="T52" s="187"/>
      <c r="U52" s="187"/>
      <c r="V52" s="187"/>
    </row>
    <row r="53" spans="1:22" ht="19.899999999999999" customHeight="1" x14ac:dyDescent="0.25">
      <c r="A53" s="185" t="s">
        <v>82</v>
      </c>
      <c r="B53" s="158" t="s">
        <v>232</v>
      </c>
      <c r="C53" s="155">
        <v>63801</v>
      </c>
      <c r="D53" s="155">
        <v>66800</v>
      </c>
      <c r="E53" s="129">
        <v>45800</v>
      </c>
      <c r="F53" s="184">
        <v>66800</v>
      </c>
      <c r="G53" s="131">
        <v>66800</v>
      </c>
      <c r="H53" s="132">
        <v>870</v>
      </c>
      <c r="I53" s="132">
        <v>92</v>
      </c>
      <c r="J53" s="133">
        <v>962</v>
      </c>
      <c r="K53" s="132">
        <v>3046</v>
      </c>
      <c r="L53" s="132">
        <v>321</v>
      </c>
      <c r="M53" s="132">
        <v>46</v>
      </c>
      <c r="N53" s="132">
        <v>11</v>
      </c>
      <c r="O53" s="133">
        <v>3424</v>
      </c>
      <c r="P53" s="134">
        <v>940</v>
      </c>
      <c r="Q53" s="134">
        <v>3026</v>
      </c>
      <c r="R53" s="186">
        <v>4008</v>
      </c>
      <c r="S53" s="187"/>
      <c r="T53" s="187"/>
      <c r="U53" s="187"/>
      <c r="V53" s="187"/>
    </row>
    <row r="54" spans="1:22" ht="19.899999999999999" customHeight="1" x14ac:dyDescent="0.25">
      <c r="A54" s="185" t="s">
        <v>83</v>
      </c>
      <c r="B54" s="158" t="s">
        <v>233</v>
      </c>
      <c r="C54" s="155">
        <v>66801</v>
      </c>
      <c r="D54" s="155">
        <v>69800</v>
      </c>
      <c r="E54" s="129">
        <v>45800</v>
      </c>
      <c r="F54" s="184">
        <v>69800</v>
      </c>
      <c r="G54" s="131">
        <v>69800</v>
      </c>
      <c r="H54" s="132">
        <v>870</v>
      </c>
      <c r="I54" s="132">
        <v>92</v>
      </c>
      <c r="J54" s="133">
        <v>962</v>
      </c>
      <c r="K54" s="132">
        <v>3046</v>
      </c>
      <c r="L54" s="132">
        <v>321</v>
      </c>
      <c r="M54" s="132">
        <v>46</v>
      </c>
      <c r="N54" s="132">
        <v>11</v>
      </c>
      <c r="O54" s="133">
        <v>3424</v>
      </c>
      <c r="P54" s="134">
        <v>982</v>
      </c>
      <c r="Q54" s="134">
        <v>3162</v>
      </c>
      <c r="R54" s="186">
        <v>4188</v>
      </c>
      <c r="S54" s="187"/>
      <c r="T54" s="187"/>
      <c r="U54" s="187"/>
      <c r="V54" s="187"/>
    </row>
    <row r="55" spans="1:22" ht="19.899999999999999" customHeight="1" x14ac:dyDescent="0.25">
      <c r="A55" s="185" t="s">
        <v>84</v>
      </c>
      <c r="B55" s="158" t="s">
        <v>234</v>
      </c>
      <c r="C55" s="155">
        <v>69801</v>
      </c>
      <c r="D55" s="155">
        <v>72800</v>
      </c>
      <c r="E55" s="129">
        <v>45800</v>
      </c>
      <c r="F55" s="184">
        <v>72800</v>
      </c>
      <c r="G55" s="131">
        <v>72800</v>
      </c>
      <c r="H55" s="132">
        <v>870</v>
      </c>
      <c r="I55" s="132">
        <v>92</v>
      </c>
      <c r="J55" s="133">
        <v>962</v>
      </c>
      <c r="K55" s="132">
        <v>3046</v>
      </c>
      <c r="L55" s="132">
        <v>321</v>
      </c>
      <c r="M55" s="132">
        <v>46</v>
      </c>
      <c r="N55" s="132">
        <v>11</v>
      </c>
      <c r="O55" s="133">
        <v>3424</v>
      </c>
      <c r="P55" s="134">
        <v>1024</v>
      </c>
      <c r="Q55" s="134">
        <v>3298</v>
      </c>
      <c r="R55" s="186">
        <v>4368</v>
      </c>
      <c r="S55" s="187"/>
      <c r="T55" s="187"/>
      <c r="U55" s="187"/>
      <c r="V55" s="187"/>
    </row>
    <row r="56" spans="1:22" ht="19.899999999999999" customHeight="1" x14ac:dyDescent="0.25">
      <c r="A56" s="185" t="s">
        <v>85</v>
      </c>
      <c r="B56" s="158" t="s">
        <v>235</v>
      </c>
      <c r="C56" s="155">
        <v>72801</v>
      </c>
      <c r="D56" s="155">
        <v>76500</v>
      </c>
      <c r="E56" s="129">
        <v>45800</v>
      </c>
      <c r="F56" s="184">
        <v>76500</v>
      </c>
      <c r="G56" s="131">
        <v>76500</v>
      </c>
      <c r="H56" s="132">
        <v>870</v>
      </c>
      <c r="I56" s="132">
        <v>92</v>
      </c>
      <c r="J56" s="133">
        <v>962</v>
      </c>
      <c r="K56" s="132">
        <v>3046</v>
      </c>
      <c r="L56" s="132">
        <v>321</v>
      </c>
      <c r="M56" s="132">
        <v>46</v>
      </c>
      <c r="N56" s="132">
        <v>11</v>
      </c>
      <c r="O56" s="133">
        <v>3424</v>
      </c>
      <c r="P56" s="134">
        <v>1076</v>
      </c>
      <c r="Q56" s="134">
        <v>3466</v>
      </c>
      <c r="R56" s="186">
        <v>4590</v>
      </c>
      <c r="S56" s="187"/>
      <c r="T56" s="187"/>
      <c r="U56" s="187"/>
      <c r="V56" s="187"/>
    </row>
    <row r="57" spans="1:22" ht="19.899999999999999" customHeight="1" x14ac:dyDescent="0.25">
      <c r="A57" s="185" t="s">
        <v>86</v>
      </c>
      <c r="B57" s="158" t="s">
        <v>236</v>
      </c>
      <c r="C57" s="155">
        <v>76501</v>
      </c>
      <c r="D57" s="155">
        <v>80200</v>
      </c>
      <c r="E57" s="129">
        <v>45800</v>
      </c>
      <c r="F57" s="184">
        <v>80200</v>
      </c>
      <c r="G57" s="131">
        <v>80200</v>
      </c>
      <c r="H57" s="132">
        <v>870</v>
      </c>
      <c r="I57" s="132">
        <v>92</v>
      </c>
      <c r="J57" s="133">
        <v>962</v>
      </c>
      <c r="K57" s="132">
        <v>3046</v>
      </c>
      <c r="L57" s="132">
        <v>321</v>
      </c>
      <c r="M57" s="132">
        <v>46</v>
      </c>
      <c r="N57" s="132">
        <v>11</v>
      </c>
      <c r="O57" s="133">
        <v>3424</v>
      </c>
      <c r="P57" s="134">
        <v>1128</v>
      </c>
      <c r="Q57" s="134">
        <v>3633</v>
      </c>
      <c r="R57" s="186">
        <v>4812</v>
      </c>
      <c r="S57" s="187"/>
      <c r="T57" s="187"/>
      <c r="U57" s="187"/>
      <c r="V57" s="187"/>
    </row>
    <row r="58" spans="1:22" ht="19.899999999999999" customHeight="1" x14ac:dyDescent="0.25">
      <c r="A58" s="185" t="s">
        <v>87</v>
      </c>
      <c r="B58" s="158" t="s">
        <v>237</v>
      </c>
      <c r="C58" s="155">
        <v>80201</v>
      </c>
      <c r="D58" s="155">
        <v>83900</v>
      </c>
      <c r="E58" s="129">
        <v>45800</v>
      </c>
      <c r="F58" s="184">
        <v>83900</v>
      </c>
      <c r="G58" s="131">
        <v>83900</v>
      </c>
      <c r="H58" s="132">
        <v>870</v>
      </c>
      <c r="I58" s="132">
        <v>92</v>
      </c>
      <c r="J58" s="133">
        <v>962</v>
      </c>
      <c r="K58" s="132">
        <v>3046</v>
      </c>
      <c r="L58" s="132">
        <v>321</v>
      </c>
      <c r="M58" s="132">
        <v>46</v>
      </c>
      <c r="N58" s="132">
        <v>11</v>
      </c>
      <c r="O58" s="133">
        <v>3424</v>
      </c>
      <c r="P58" s="134">
        <v>1180</v>
      </c>
      <c r="Q58" s="134">
        <v>3801</v>
      </c>
      <c r="R58" s="186">
        <v>5034</v>
      </c>
      <c r="S58" s="187"/>
      <c r="T58" s="187"/>
      <c r="U58" s="187"/>
      <c r="V58" s="187"/>
    </row>
    <row r="59" spans="1:22" ht="19.899999999999999" customHeight="1" x14ac:dyDescent="0.25">
      <c r="A59" s="185" t="s">
        <v>88</v>
      </c>
      <c r="B59" s="158" t="s">
        <v>238</v>
      </c>
      <c r="C59" s="155">
        <v>83901</v>
      </c>
      <c r="D59" s="155">
        <v>87600</v>
      </c>
      <c r="E59" s="129">
        <v>45800</v>
      </c>
      <c r="F59" s="184">
        <v>87600</v>
      </c>
      <c r="G59" s="131">
        <v>87600</v>
      </c>
      <c r="H59" s="132">
        <v>870</v>
      </c>
      <c r="I59" s="132">
        <v>92</v>
      </c>
      <c r="J59" s="133">
        <v>962</v>
      </c>
      <c r="K59" s="132">
        <v>3046</v>
      </c>
      <c r="L59" s="132">
        <v>321</v>
      </c>
      <c r="M59" s="132">
        <v>46</v>
      </c>
      <c r="N59" s="132">
        <v>11</v>
      </c>
      <c r="O59" s="133">
        <v>3424</v>
      </c>
      <c r="P59" s="134">
        <v>1233</v>
      </c>
      <c r="Q59" s="134">
        <v>3969</v>
      </c>
      <c r="R59" s="186">
        <v>5256</v>
      </c>
      <c r="S59" s="187"/>
      <c r="T59" s="187"/>
      <c r="U59" s="187"/>
      <c r="V59" s="187"/>
    </row>
    <row r="60" spans="1:22" ht="19.899999999999999" customHeight="1" x14ac:dyDescent="0.25">
      <c r="A60" s="185" t="s">
        <v>89</v>
      </c>
      <c r="B60" s="158" t="s">
        <v>239</v>
      </c>
      <c r="C60" s="155">
        <v>87601</v>
      </c>
      <c r="D60" s="155">
        <v>92100</v>
      </c>
      <c r="E60" s="129">
        <v>45800</v>
      </c>
      <c r="F60" s="184">
        <v>92100</v>
      </c>
      <c r="G60" s="131">
        <v>92100</v>
      </c>
      <c r="H60" s="132">
        <v>870</v>
      </c>
      <c r="I60" s="132">
        <v>92</v>
      </c>
      <c r="J60" s="133">
        <v>962</v>
      </c>
      <c r="K60" s="132">
        <v>3046</v>
      </c>
      <c r="L60" s="132">
        <v>321</v>
      </c>
      <c r="M60" s="132">
        <v>46</v>
      </c>
      <c r="N60" s="132">
        <v>11</v>
      </c>
      <c r="O60" s="133">
        <v>3424</v>
      </c>
      <c r="P60" s="134">
        <v>1296</v>
      </c>
      <c r="Q60" s="134">
        <v>4173</v>
      </c>
      <c r="R60" s="186">
        <v>5526</v>
      </c>
      <c r="S60" s="187"/>
      <c r="T60" s="187"/>
      <c r="U60" s="187"/>
      <c r="V60" s="187"/>
    </row>
    <row r="61" spans="1:22" ht="19.899999999999999" customHeight="1" x14ac:dyDescent="0.25">
      <c r="A61" s="185" t="s">
        <v>90</v>
      </c>
      <c r="B61" s="158" t="s">
        <v>240</v>
      </c>
      <c r="C61" s="155">
        <v>92101</v>
      </c>
      <c r="D61" s="155">
        <v>96600</v>
      </c>
      <c r="E61" s="129">
        <v>45800</v>
      </c>
      <c r="F61" s="184">
        <v>96600</v>
      </c>
      <c r="G61" s="131">
        <v>96600</v>
      </c>
      <c r="H61" s="132">
        <v>870</v>
      </c>
      <c r="I61" s="132">
        <v>92</v>
      </c>
      <c r="J61" s="133">
        <v>962</v>
      </c>
      <c r="K61" s="132">
        <v>3046</v>
      </c>
      <c r="L61" s="132">
        <v>321</v>
      </c>
      <c r="M61" s="132">
        <v>46</v>
      </c>
      <c r="N61" s="132">
        <v>11</v>
      </c>
      <c r="O61" s="133">
        <v>3424</v>
      </c>
      <c r="P61" s="134">
        <v>1359</v>
      </c>
      <c r="Q61" s="134">
        <v>4377</v>
      </c>
      <c r="R61" s="186">
        <v>5796</v>
      </c>
      <c r="S61" s="187"/>
      <c r="T61" s="187"/>
      <c r="U61" s="187"/>
      <c r="V61" s="187"/>
    </row>
    <row r="62" spans="1:22" ht="19.899999999999999" customHeight="1" x14ac:dyDescent="0.25">
      <c r="A62" s="185" t="s">
        <v>91</v>
      </c>
      <c r="B62" s="158" t="s">
        <v>241</v>
      </c>
      <c r="C62" s="155">
        <v>96601</v>
      </c>
      <c r="D62" s="155">
        <v>101100</v>
      </c>
      <c r="E62" s="129">
        <v>45800</v>
      </c>
      <c r="F62" s="184">
        <v>101100</v>
      </c>
      <c r="G62" s="131">
        <v>101100</v>
      </c>
      <c r="H62" s="132">
        <v>870</v>
      </c>
      <c r="I62" s="132">
        <v>92</v>
      </c>
      <c r="J62" s="133">
        <v>962</v>
      </c>
      <c r="K62" s="132">
        <v>3046</v>
      </c>
      <c r="L62" s="132">
        <v>321</v>
      </c>
      <c r="M62" s="132">
        <v>46</v>
      </c>
      <c r="N62" s="132">
        <v>11</v>
      </c>
      <c r="O62" s="133">
        <v>3424</v>
      </c>
      <c r="P62" s="134">
        <v>1422</v>
      </c>
      <c r="Q62" s="134">
        <v>4580</v>
      </c>
      <c r="R62" s="186">
        <v>6066</v>
      </c>
      <c r="S62" s="187"/>
      <c r="T62" s="187"/>
      <c r="U62" s="187"/>
      <c r="V62" s="187"/>
    </row>
    <row r="63" spans="1:22" ht="19.899999999999999" customHeight="1" x14ac:dyDescent="0.25">
      <c r="A63" s="185" t="s">
        <v>92</v>
      </c>
      <c r="B63" s="158" t="s">
        <v>242</v>
      </c>
      <c r="C63" s="155">
        <v>101101</v>
      </c>
      <c r="D63" s="155">
        <v>105600</v>
      </c>
      <c r="E63" s="129">
        <v>45800</v>
      </c>
      <c r="F63" s="184">
        <v>105600</v>
      </c>
      <c r="G63" s="131">
        <v>105600</v>
      </c>
      <c r="H63" s="132">
        <v>870</v>
      </c>
      <c r="I63" s="132">
        <v>92</v>
      </c>
      <c r="J63" s="133">
        <v>962</v>
      </c>
      <c r="K63" s="132">
        <v>3046</v>
      </c>
      <c r="L63" s="132">
        <v>321</v>
      </c>
      <c r="M63" s="132">
        <v>46</v>
      </c>
      <c r="N63" s="132">
        <v>11</v>
      </c>
      <c r="O63" s="133">
        <v>3424</v>
      </c>
      <c r="P63" s="134">
        <v>1486</v>
      </c>
      <c r="Q63" s="134">
        <v>4784</v>
      </c>
      <c r="R63" s="186">
        <v>6336</v>
      </c>
      <c r="S63" s="187"/>
      <c r="T63" s="187"/>
      <c r="U63" s="187"/>
      <c r="V63" s="187"/>
    </row>
    <row r="64" spans="1:22" ht="19.899999999999999" customHeight="1" x14ac:dyDescent="0.25">
      <c r="A64" s="185" t="s">
        <v>93</v>
      </c>
      <c r="B64" s="158" t="s">
        <v>243</v>
      </c>
      <c r="C64" s="155">
        <v>105601</v>
      </c>
      <c r="D64" s="155">
        <v>110100</v>
      </c>
      <c r="E64" s="129">
        <v>45800</v>
      </c>
      <c r="F64" s="184">
        <v>110100</v>
      </c>
      <c r="G64" s="131">
        <v>110100</v>
      </c>
      <c r="H64" s="132">
        <v>870</v>
      </c>
      <c r="I64" s="132">
        <v>92</v>
      </c>
      <c r="J64" s="133">
        <v>962</v>
      </c>
      <c r="K64" s="132">
        <v>3046</v>
      </c>
      <c r="L64" s="132">
        <v>321</v>
      </c>
      <c r="M64" s="132">
        <v>46</v>
      </c>
      <c r="N64" s="132">
        <v>11</v>
      </c>
      <c r="O64" s="133">
        <v>3424</v>
      </c>
      <c r="P64" s="134">
        <v>1549</v>
      </c>
      <c r="Q64" s="134">
        <v>4988</v>
      </c>
      <c r="R64" s="186">
        <v>6606</v>
      </c>
      <c r="S64" s="187"/>
      <c r="T64" s="187"/>
      <c r="U64" s="187"/>
      <c r="V64" s="187"/>
    </row>
    <row r="65" spans="1:22" ht="19.899999999999999" customHeight="1" x14ac:dyDescent="0.25">
      <c r="A65" s="185" t="s">
        <v>94</v>
      </c>
      <c r="B65" s="158" t="s">
        <v>244</v>
      </c>
      <c r="C65" s="155">
        <v>110101</v>
      </c>
      <c r="D65" s="155">
        <v>115500</v>
      </c>
      <c r="E65" s="129">
        <v>45800</v>
      </c>
      <c r="F65" s="184">
        <v>115500</v>
      </c>
      <c r="G65" s="131">
        <v>115500</v>
      </c>
      <c r="H65" s="132">
        <v>870</v>
      </c>
      <c r="I65" s="132">
        <v>92</v>
      </c>
      <c r="J65" s="133">
        <v>962</v>
      </c>
      <c r="K65" s="132">
        <v>3046</v>
      </c>
      <c r="L65" s="132">
        <v>321</v>
      </c>
      <c r="M65" s="132">
        <v>46</v>
      </c>
      <c r="N65" s="132">
        <v>11</v>
      </c>
      <c r="O65" s="133">
        <v>3424</v>
      </c>
      <c r="P65" s="134">
        <v>1625</v>
      </c>
      <c r="Q65" s="134">
        <v>5233</v>
      </c>
      <c r="R65" s="186">
        <v>6930</v>
      </c>
      <c r="S65" s="187"/>
      <c r="T65" s="187"/>
      <c r="U65" s="187"/>
      <c r="V65" s="187"/>
    </row>
    <row r="66" spans="1:22" ht="19.899999999999999" customHeight="1" x14ac:dyDescent="0.25">
      <c r="A66" s="185" t="s">
        <v>95</v>
      </c>
      <c r="B66" s="158" t="s">
        <v>245</v>
      </c>
      <c r="C66" s="155">
        <v>115501</v>
      </c>
      <c r="D66" s="155">
        <v>120900</v>
      </c>
      <c r="E66" s="129">
        <v>45800</v>
      </c>
      <c r="F66" s="184">
        <v>120900</v>
      </c>
      <c r="G66" s="131">
        <v>120900</v>
      </c>
      <c r="H66" s="132">
        <v>870</v>
      </c>
      <c r="I66" s="132">
        <v>92</v>
      </c>
      <c r="J66" s="133">
        <v>962</v>
      </c>
      <c r="K66" s="132">
        <v>3046</v>
      </c>
      <c r="L66" s="132">
        <v>321</v>
      </c>
      <c r="M66" s="132">
        <v>46</v>
      </c>
      <c r="N66" s="132">
        <v>11</v>
      </c>
      <c r="O66" s="133">
        <v>3424</v>
      </c>
      <c r="P66" s="134">
        <v>1701</v>
      </c>
      <c r="Q66" s="134">
        <v>5477</v>
      </c>
      <c r="R66" s="186">
        <v>7254</v>
      </c>
      <c r="S66" s="187"/>
      <c r="T66" s="187"/>
      <c r="U66" s="187"/>
      <c r="V66" s="187"/>
    </row>
    <row r="67" spans="1:22" ht="19.899999999999999" customHeight="1" x14ac:dyDescent="0.25">
      <c r="A67" s="185" t="s">
        <v>96</v>
      </c>
      <c r="B67" s="158" t="s">
        <v>246</v>
      </c>
      <c r="C67" s="155">
        <v>120901</v>
      </c>
      <c r="D67" s="155">
        <v>126300</v>
      </c>
      <c r="E67" s="129">
        <v>45800</v>
      </c>
      <c r="F67" s="184">
        <v>126300</v>
      </c>
      <c r="G67" s="131">
        <v>126300</v>
      </c>
      <c r="H67" s="132">
        <v>870</v>
      </c>
      <c r="I67" s="132">
        <v>92</v>
      </c>
      <c r="J67" s="133">
        <v>962</v>
      </c>
      <c r="K67" s="132">
        <v>3046</v>
      </c>
      <c r="L67" s="132">
        <v>321</v>
      </c>
      <c r="M67" s="132">
        <v>46</v>
      </c>
      <c r="N67" s="132">
        <v>11</v>
      </c>
      <c r="O67" s="133">
        <v>3424</v>
      </c>
      <c r="P67" s="134">
        <v>1777</v>
      </c>
      <c r="Q67" s="134">
        <v>5722</v>
      </c>
      <c r="R67" s="186">
        <v>7578</v>
      </c>
      <c r="S67" s="187"/>
      <c r="T67" s="187"/>
      <c r="U67" s="187"/>
      <c r="V67" s="187"/>
    </row>
    <row r="68" spans="1:22" ht="19.899999999999999" customHeight="1" x14ac:dyDescent="0.25">
      <c r="A68" s="185" t="s">
        <v>97</v>
      </c>
      <c r="B68" s="158" t="s">
        <v>247</v>
      </c>
      <c r="C68" s="155">
        <v>126301</v>
      </c>
      <c r="D68" s="155">
        <v>131700</v>
      </c>
      <c r="E68" s="129">
        <v>45800</v>
      </c>
      <c r="F68" s="184">
        <v>131700</v>
      </c>
      <c r="G68" s="131">
        <v>131700</v>
      </c>
      <c r="H68" s="132">
        <v>870</v>
      </c>
      <c r="I68" s="132">
        <v>92</v>
      </c>
      <c r="J68" s="133">
        <v>962</v>
      </c>
      <c r="K68" s="132">
        <v>3046</v>
      </c>
      <c r="L68" s="132">
        <v>321</v>
      </c>
      <c r="M68" s="132">
        <v>46</v>
      </c>
      <c r="N68" s="132">
        <v>11</v>
      </c>
      <c r="O68" s="133">
        <v>3424</v>
      </c>
      <c r="P68" s="134">
        <v>1853</v>
      </c>
      <c r="Q68" s="134">
        <v>5967</v>
      </c>
      <c r="R68" s="186">
        <v>7902</v>
      </c>
      <c r="S68" s="187"/>
      <c r="T68" s="187"/>
      <c r="U68" s="187"/>
      <c r="V68" s="187"/>
    </row>
    <row r="69" spans="1:22" ht="19.899999999999999" customHeight="1" x14ac:dyDescent="0.25">
      <c r="A69" s="185" t="s">
        <v>98</v>
      </c>
      <c r="B69" s="158" t="s">
        <v>248</v>
      </c>
      <c r="C69" s="155">
        <v>131701</v>
      </c>
      <c r="D69" s="155">
        <v>137100</v>
      </c>
      <c r="E69" s="129">
        <v>45800</v>
      </c>
      <c r="F69" s="184">
        <v>137100</v>
      </c>
      <c r="G69" s="131">
        <v>137100</v>
      </c>
      <c r="H69" s="132">
        <v>870</v>
      </c>
      <c r="I69" s="132">
        <v>92</v>
      </c>
      <c r="J69" s="133">
        <v>962</v>
      </c>
      <c r="K69" s="132">
        <v>3046</v>
      </c>
      <c r="L69" s="132">
        <v>321</v>
      </c>
      <c r="M69" s="132">
        <v>46</v>
      </c>
      <c r="N69" s="132">
        <v>11</v>
      </c>
      <c r="O69" s="133">
        <v>3424</v>
      </c>
      <c r="P69" s="134">
        <v>1929</v>
      </c>
      <c r="Q69" s="134">
        <v>6211</v>
      </c>
      <c r="R69" s="186">
        <v>8226</v>
      </c>
      <c r="S69" s="187"/>
      <c r="T69" s="187"/>
      <c r="U69" s="187"/>
      <c r="V69" s="187"/>
    </row>
    <row r="70" spans="1:22" ht="19.899999999999999" customHeight="1" x14ac:dyDescent="0.25">
      <c r="A70" s="185" t="s">
        <v>99</v>
      </c>
      <c r="B70" s="158" t="s">
        <v>249</v>
      </c>
      <c r="C70" s="155">
        <v>137101</v>
      </c>
      <c r="D70" s="155">
        <v>142500</v>
      </c>
      <c r="E70" s="129">
        <v>45800</v>
      </c>
      <c r="F70" s="184">
        <v>142500</v>
      </c>
      <c r="G70" s="131">
        <v>142500</v>
      </c>
      <c r="H70" s="132">
        <v>870</v>
      </c>
      <c r="I70" s="132">
        <v>92</v>
      </c>
      <c r="J70" s="133">
        <v>962</v>
      </c>
      <c r="K70" s="132">
        <v>3046</v>
      </c>
      <c r="L70" s="132">
        <v>321</v>
      </c>
      <c r="M70" s="132">
        <v>46</v>
      </c>
      <c r="N70" s="132">
        <v>11</v>
      </c>
      <c r="O70" s="133">
        <v>3424</v>
      </c>
      <c r="P70" s="134">
        <v>2005</v>
      </c>
      <c r="Q70" s="134">
        <v>6456</v>
      </c>
      <c r="R70" s="186">
        <v>8550</v>
      </c>
      <c r="S70" s="187"/>
      <c r="T70" s="187"/>
      <c r="U70" s="187"/>
      <c r="V70" s="187"/>
    </row>
    <row r="71" spans="1:22" ht="19.899999999999999" customHeight="1" x14ac:dyDescent="0.25">
      <c r="A71" s="185" t="s">
        <v>100</v>
      </c>
      <c r="B71" s="158" t="s">
        <v>250</v>
      </c>
      <c r="C71" s="155">
        <v>142501</v>
      </c>
      <c r="D71" s="155">
        <v>147900</v>
      </c>
      <c r="E71" s="129">
        <v>45800</v>
      </c>
      <c r="F71" s="184">
        <v>147900</v>
      </c>
      <c r="G71" s="131">
        <v>147900</v>
      </c>
      <c r="H71" s="132">
        <v>870</v>
      </c>
      <c r="I71" s="132">
        <v>92</v>
      </c>
      <c r="J71" s="133">
        <v>962</v>
      </c>
      <c r="K71" s="132">
        <v>3046</v>
      </c>
      <c r="L71" s="132">
        <v>321</v>
      </c>
      <c r="M71" s="132">
        <v>46</v>
      </c>
      <c r="N71" s="132">
        <v>11</v>
      </c>
      <c r="O71" s="133">
        <v>3424</v>
      </c>
      <c r="P71" s="134">
        <v>2081</v>
      </c>
      <c r="Q71" s="134">
        <v>6701</v>
      </c>
      <c r="R71" s="186">
        <v>8874</v>
      </c>
      <c r="S71" s="187"/>
      <c r="T71" s="187"/>
      <c r="U71" s="187"/>
      <c r="V71" s="187"/>
    </row>
    <row r="72" spans="1:22" ht="19.899999999999999" customHeight="1" x14ac:dyDescent="0.25">
      <c r="A72" s="185" t="s">
        <v>101</v>
      </c>
      <c r="B72" s="188" t="s">
        <v>251</v>
      </c>
      <c r="C72" s="146">
        <v>147901</v>
      </c>
      <c r="D72" s="146">
        <v>150000</v>
      </c>
      <c r="E72" s="194">
        <v>45800</v>
      </c>
      <c r="F72" s="195">
        <v>150000</v>
      </c>
      <c r="G72" s="149">
        <v>150000</v>
      </c>
      <c r="H72" s="150">
        <v>870</v>
      </c>
      <c r="I72" s="150">
        <v>92</v>
      </c>
      <c r="J72" s="151">
        <v>962</v>
      </c>
      <c r="K72" s="150">
        <v>3046</v>
      </c>
      <c r="L72" s="150">
        <v>321</v>
      </c>
      <c r="M72" s="150">
        <v>46</v>
      </c>
      <c r="N72" s="150">
        <v>11</v>
      </c>
      <c r="O72" s="151">
        <v>3424</v>
      </c>
      <c r="P72" s="152">
        <v>2111</v>
      </c>
      <c r="Q72" s="152">
        <v>6796</v>
      </c>
      <c r="R72" s="196">
        <v>9000</v>
      </c>
      <c r="S72" s="187"/>
      <c r="T72" s="187"/>
      <c r="U72" s="187"/>
      <c r="V72" s="187"/>
    </row>
    <row r="73" spans="1:22" s="154" customFormat="1" ht="19.899999999999999" customHeight="1" x14ac:dyDescent="0.25">
      <c r="A73" s="185" t="s">
        <v>102</v>
      </c>
      <c r="B73" s="158" t="s">
        <v>252</v>
      </c>
      <c r="C73" s="155">
        <v>150001</v>
      </c>
      <c r="D73" s="155">
        <v>156400</v>
      </c>
      <c r="E73" s="129">
        <v>45800</v>
      </c>
      <c r="F73" s="184">
        <v>156400</v>
      </c>
      <c r="G73" s="180">
        <v>150000</v>
      </c>
      <c r="H73" s="132">
        <v>870</v>
      </c>
      <c r="I73" s="132">
        <v>92</v>
      </c>
      <c r="J73" s="133">
        <v>962</v>
      </c>
      <c r="K73" s="132">
        <v>3046</v>
      </c>
      <c r="L73" s="132">
        <v>321</v>
      </c>
      <c r="M73" s="132">
        <v>46</v>
      </c>
      <c r="N73" s="132">
        <v>11</v>
      </c>
      <c r="O73" s="133">
        <v>3424</v>
      </c>
      <c r="P73" s="134">
        <v>2201</v>
      </c>
      <c r="Q73" s="134">
        <v>7086</v>
      </c>
      <c r="R73" s="186">
        <v>9000</v>
      </c>
      <c r="S73" s="193"/>
      <c r="T73" s="193"/>
      <c r="U73" s="193"/>
      <c r="V73" s="193"/>
    </row>
    <row r="74" spans="1:22" ht="19.899999999999999" customHeight="1" x14ac:dyDescent="0.25">
      <c r="A74" s="185" t="s">
        <v>103</v>
      </c>
      <c r="B74" s="158" t="s">
        <v>253</v>
      </c>
      <c r="C74" s="155">
        <v>156401</v>
      </c>
      <c r="D74" s="155">
        <v>162800</v>
      </c>
      <c r="E74" s="129">
        <v>45800</v>
      </c>
      <c r="F74" s="184">
        <v>162800</v>
      </c>
      <c r="G74" s="180">
        <v>150000</v>
      </c>
      <c r="H74" s="132">
        <v>870</v>
      </c>
      <c r="I74" s="132">
        <v>92</v>
      </c>
      <c r="J74" s="133">
        <v>962</v>
      </c>
      <c r="K74" s="132">
        <v>3046</v>
      </c>
      <c r="L74" s="132">
        <v>321</v>
      </c>
      <c r="M74" s="132">
        <v>46</v>
      </c>
      <c r="N74" s="132">
        <v>11</v>
      </c>
      <c r="O74" s="133">
        <v>3424</v>
      </c>
      <c r="P74" s="134">
        <v>2291</v>
      </c>
      <c r="Q74" s="134">
        <v>7376</v>
      </c>
      <c r="R74" s="186">
        <v>9000</v>
      </c>
      <c r="S74" s="187"/>
      <c r="T74" s="187"/>
      <c r="U74" s="187"/>
      <c r="V74" s="187"/>
    </row>
    <row r="75" spans="1:22" ht="19.899999999999999" customHeight="1" x14ac:dyDescent="0.25">
      <c r="A75" s="185" t="s">
        <v>104</v>
      </c>
      <c r="B75" s="158" t="s">
        <v>254</v>
      </c>
      <c r="C75" s="155">
        <v>162801</v>
      </c>
      <c r="D75" s="155">
        <v>169200</v>
      </c>
      <c r="E75" s="129">
        <v>45800</v>
      </c>
      <c r="F75" s="184">
        <v>169200</v>
      </c>
      <c r="G75" s="180">
        <v>150000</v>
      </c>
      <c r="H75" s="132">
        <v>870</v>
      </c>
      <c r="I75" s="132">
        <v>92</v>
      </c>
      <c r="J75" s="133">
        <v>962</v>
      </c>
      <c r="K75" s="132">
        <v>3046</v>
      </c>
      <c r="L75" s="132">
        <v>321</v>
      </c>
      <c r="M75" s="132">
        <v>46</v>
      </c>
      <c r="N75" s="132">
        <v>11</v>
      </c>
      <c r="O75" s="133">
        <v>3424</v>
      </c>
      <c r="P75" s="134">
        <v>2381</v>
      </c>
      <c r="Q75" s="134">
        <v>7666</v>
      </c>
      <c r="R75" s="186">
        <v>9000</v>
      </c>
      <c r="S75" s="187"/>
      <c r="T75" s="187"/>
      <c r="U75" s="187"/>
      <c r="V75" s="187"/>
    </row>
    <row r="76" spans="1:22" ht="19.899999999999999" customHeight="1" x14ac:dyDescent="0.25">
      <c r="A76" s="185" t="s">
        <v>105</v>
      </c>
      <c r="B76" s="158" t="s">
        <v>255</v>
      </c>
      <c r="C76" s="155">
        <v>169201</v>
      </c>
      <c r="D76" s="155">
        <v>175600</v>
      </c>
      <c r="E76" s="129">
        <v>45800</v>
      </c>
      <c r="F76" s="184">
        <v>175600</v>
      </c>
      <c r="G76" s="180">
        <v>150000</v>
      </c>
      <c r="H76" s="132">
        <v>870</v>
      </c>
      <c r="I76" s="132">
        <v>92</v>
      </c>
      <c r="J76" s="133">
        <v>962</v>
      </c>
      <c r="K76" s="132">
        <v>3046</v>
      </c>
      <c r="L76" s="132">
        <v>321</v>
      </c>
      <c r="M76" s="132">
        <v>46</v>
      </c>
      <c r="N76" s="132">
        <v>11</v>
      </c>
      <c r="O76" s="133">
        <v>3424</v>
      </c>
      <c r="P76" s="134">
        <v>2471</v>
      </c>
      <c r="Q76" s="134">
        <v>7956</v>
      </c>
      <c r="R76" s="186">
        <v>9000</v>
      </c>
      <c r="S76" s="187"/>
      <c r="T76" s="187"/>
      <c r="U76" s="187"/>
      <c r="V76" s="187"/>
    </row>
    <row r="77" spans="1:22" ht="19.899999999999999" customHeight="1" thickBot="1" x14ac:dyDescent="0.3">
      <c r="A77" s="185" t="s">
        <v>256</v>
      </c>
      <c r="B77" s="197" t="s">
        <v>257</v>
      </c>
      <c r="C77" s="198">
        <v>175601</v>
      </c>
      <c r="D77" s="198">
        <v>182000</v>
      </c>
      <c r="E77" s="199">
        <v>45800</v>
      </c>
      <c r="F77" s="200">
        <v>182000</v>
      </c>
      <c r="G77" s="201">
        <v>150000</v>
      </c>
      <c r="H77" s="132">
        <v>870</v>
      </c>
      <c r="I77" s="132">
        <v>92</v>
      </c>
      <c r="J77" s="133">
        <v>962</v>
      </c>
      <c r="K77" s="132">
        <v>3046</v>
      </c>
      <c r="L77" s="132">
        <v>321</v>
      </c>
      <c r="M77" s="132">
        <v>46</v>
      </c>
      <c r="N77" s="132">
        <v>11</v>
      </c>
      <c r="O77" s="133">
        <v>3424</v>
      </c>
      <c r="P77" s="134">
        <v>2561</v>
      </c>
      <c r="Q77" s="134">
        <v>8246</v>
      </c>
      <c r="R77" s="186">
        <v>9000</v>
      </c>
      <c r="S77" s="187"/>
      <c r="T77" s="187"/>
      <c r="U77" s="187"/>
      <c r="V77" s="187"/>
    </row>
  </sheetData>
  <mergeCells count="26">
    <mergeCell ref="C1:R1"/>
    <mergeCell ref="C2:R2"/>
    <mergeCell ref="C3:R3"/>
    <mergeCell ref="D4:R4"/>
    <mergeCell ref="D5:R5"/>
    <mergeCell ref="D6:R6"/>
    <mergeCell ref="D7:R7"/>
    <mergeCell ref="A8:R8"/>
    <mergeCell ref="A9:A11"/>
    <mergeCell ref="B9:B11"/>
    <mergeCell ref="C9:C11"/>
    <mergeCell ref="D9:D11"/>
    <mergeCell ref="E9:E11"/>
    <mergeCell ref="F9:F11"/>
    <mergeCell ref="G9:G11"/>
    <mergeCell ref="H9:O9"/>
    <mergeCell ref="A12:A28"/>
    <mergeCell ref="C12:D12"/>
    <mergeCell ref="P9:Q9"/>
    <mergeCell ref="R9:R11"/>
    <mergeCell ref="S9:S11"/>
    <mergeCell ref="T9:V10"/>
    <mergeCell ref="H10:J10"/>
    <mergeCell ref="K10:O10"/>
    <mergeCell ref="P10:P11"/>
    <mergeCell ref="Q10:Q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6</vt:i4>
      </vt:variant>
    </vt:vector>
  </HeadingPairs>
  <TitlesOfParts>
    <vt:vector size="10" baseType="lpstr">
      <vt:lpstr>108級距表</vt:lpstr>
      <vt:lpstr>(適用109年度)級距表</vt:lpstr>
      <vt:lpstr>(適用108年度)級距表</vt:lpstr>
      <vt:lpstr>(適用107年度)級距表</vt:lpstr>
      <vt:lpstr>'(適用109年度)級距表'!insurance</vt:lpstr>
      <vt:lpstr>insurance</vt:lpstr>
      <vt:lpstr>'(適用109年度)級距表'!Print_Area</vt:lpstr>
      <vt:lpstr>'108級距表'!Print_Area</vt:lpstr>
      <vt:lpstr>'(適用109年度)級距表'!級距表</vt:lpstr>
      <vt:lpstr>級距表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cut</dc:creator>
  <cp:lastModifiedBy>PU</cp:lastModifiedBy>
  <cp:lastPrinted>2019-12-06T06:54:55Z</cp:lastPrinted>
  <dcterms:created xsi:type="dcterms:W3CDTF">2011-12-09T03:05:16Z</dcterms:created>
  <dcterms:modified xsi:type="dcterms:W3CDTF">2020-01-13T09:08:09Z</dcterms:modified>
</cp:coreProperties>
</file>